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6" activeTab="8"/>
  </bookViews>
  <sheets>
    <sheet name="Wells Fargo Checking 9_30" sheetId="1" r:id="rId1"/>
    <sheet name="Wells Fargo Savings 9_30" sheetId="2" r:id="rId2"/>
    <sheet name="YTD Balance Sheet 9_30" sheetId="3" r:id="rId3"/>
    <sheet name="P&amp;L By Class 9_30" sheetId="4" r:id="rId4"/>
    <sheet name="Budget vs Actual by Class 9_30" sheetId="5" r:id="rId5"/>
    <sheet name="P&amp;L September 2021 Comparison" sheetId="6" r:id="rId6"/>
    <sheet name=" Budget to FYTD Actual" sheetId="7" r:id="rId7"/>
    <sheet name="Cash Flow Statement_Forecast" sheetId="8" r:id="rId8"/>
    <sheet name="AR Aging Summary Sep 30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<sst xmlns="http://schemas.openxmlformats.org/spreadsheetml/2006/main" count="411" uniqueCount="175">
  <si>
    <t>Income</t>
  </si>
  <si>
    <t>Total Income</t>
  </si>
  <si>
    <t>Gross Profit</t>
  </si>
  <si>
    <t>Net Income</t>
  </si>
  <si>
    <t>Deposit</t>
  </si>
  <si>
    <t>Balance Sheet</t>
  </si>
  <si>
    <t>ASSETS</t>
  </si>
  <si>
    <t>TOTAL ASSETS</t>
  </si>
  <si>
    <t>Admin</t>
  </si>
  <si>
    <t>Annual Meeting</t>
  </si>
  <si>
    <t>TOTAL</t>
  </si>
  <si>
    <t>Budget</t>
  </si>
  <si>
    <t>Statement of Cash Flows</t>
  </si>
  <si>
    <t>OPERATING ACTIVITIES</t>
  </si>
  <si>
    <t>Net cash increase for period</t>
  </si>
  <si>
    <t>Cash at beginning of period</t>
  </si>
  <si>
    <t>Cash at end of period</t>
  </si>
  <si>
    <t>Current</t>
  </si>
  <si>
    <t>National Certified Public Manager Consortium</t>
  </si>
  <si>
    <t>Reconciliation Detail</t>
  </si>
  <si>
    <t/>
  </si>
  <si>
    <t>Type</t>
  </si>
  <si>
    <t>Date</t>
  </si>
  <si>
    <t>Num</t>
  </si>
  <si>
    <t>Name</t>
  </si>
  <si>
    <t>Clr</t>
  </si>
  <si>
    <t>Amount</t>
  </si>
  <si>
    <t>Balance</t>
  </si>
  <si>
    <t>Beginning Balance</t>
  </si>
  <si>
    <t>Cleared Transactions</t>
  </si>
  <si>
    <t>Ö</t>
  </si>
  <si>
    <t>Total Deposits and Credits</t>
  </si>
  <si>
    <t>Total Cleared Transactions</t>
  </si>
  <si>
    <t>Cleared Balance</t>
  </si>
  <si>
    <t>Deposits and Credits - 1 item</t>
  </si>
  <si>
    <t>Ending Balance</t>
  </si>
  <si>
    <t>Current Assets</t>
  </si>
  <si>
    <t>Checking/Savings</t>
  </si>
  <si>
    <t>Wells Fargo Checking</t>
  </si>
  <si>
    <t>Wells Fargo Savings</t>
  </si>
  <si>
    <t>Total Checking/Savings</t>
  </si>
  <si>
    <t>Total Current Assets</t>
  </si>
  <si>
    <t>LIABILITIES &amp; EQUITY</t>
  </si>
  <si>
    <t>Equity</t>
  </si>
  <si>
    <t>Operating Fund Balance</t>
  </si>
  <si>
    <t>Operating Reserve Fund</t>
  </si>
  <si>
    <t>Retained Earnings</t>
  </si>
  <si>
    <t>Total Equity</t>
  </si>
  <si>
    <t>TOTAL LIABILITIES &amp; EQUITY</t>
  </si>
  <si>
    <t>Profit &amp; Loss by Class</t>
  </si>
  <si>
    <t>Ordinary Income/Expense</t>
  </si>
  <si>
    <t>510 Membership Dues</t>
  </si>
  <si>
    <t>Accredited</t>
  </si>
  <si>
    <t>Total 510 Membership Dues</t>
  </si>
  <si>
    <t>520 Accreditation Fees</t>
  </si>
  <si>
    <t>Continuing</t>
  </si>
  <si>
    <t>Initial</t>
  </si>
  <si>
    <t>Total 520 Accreditation Fees</t>
  </si>
  <si>
    <t>530 Registration Fees</t>
  </si>
  <si>
    <t>Annual Meeting Fees</t>
  </si>
  <si>
    <t>Total 530 Registration Fees</t>
  </si>
  <si>
    <t>540 Interest Income</t>
  </si>
  <si>
    <t>550 Other Income</t>
  </si>
  <si>
    <t>560 Accreditation Exp Reimburse</t>
  </si>
  <si>
    <t>Expense</t>
  </si>
  <si>
    <t>610 Annual Meeting</t>
  </si>
  <si>
    <t>Food Refreshments</t>
  </si>
  <si>
    <t>Total 610 Annual Meeting</t>
  </si>
  <si>
    <t>630 Operating Expenses</t>
  </si>
  <si>
    <t>Bank/Credit Card Fees</t>
  </si>
  <si>
    <t>Insurance - Board Liability</t>
  </si>
  <si>
    <t>Other Miscellaneous</t>
  </si>
  <si>
    <t>Accreditation Expenses</t>
  </si>
  <si>
    <t>Tax Preparation</t>
  </si>
  <si>
    <t>Total Other Miscellaneous</t>
  </si>
  <si>
    <t>Total 630 Operating Expenses</t>
  </si>
  <si>
    <t>640 Administrator Fees/Expenses</t>
  </si>
  <si>
    <t>Fees</t>
  </si>
  <si>
    <t>Travel</t>
  </si>
  <si>
    <t>Total 640 Administrator Fees/Expenses</t>
  </si>
  <si>
    <t>Total Expense</t>
  </si>
  <si>
    <t>Net Ordinary Income</t>
  </si>
  <si>
    <t>Associate</t>
  </si>
  <si>
    <t>Internet - Web Host</t>
  </si>
  <si>
    <t>Domain/Hosting Fees</t>
  </si>
  <si>
    <t>Internet - Web Host - Other</t>
  </si>
  <si>
    <t>Total Internet - Web Host</t>
  </si>
  <si>
    <t>Legal Fees</t>
  </si>
  <si>
    <t>Adjustments to reconcile Net Income</t>
  </si>
  <si>
    <t>to net cash provided by operations:</t>
  </si>
  <si>
    <t>Unearned Revenue:Unearned Dues</t>
  </si>
  <si>
    <t>Net cash provided by Operating Activities</t>
  </si>
  <si>
    <t>Accreditation Review Expense</t>
  </si>
  <si>
    <t>Total Accreditation Expenses</t>
  </si>
  <si>
    <t>&gt; 90</t>
  </si>
  <si>
    <t>AACPM Annual Meeting</t>
  </si>
  <si>
    <t>AACPM Dues</t>
  </si>
  <si>
    <t>AACPM Dues Income</t>
  </si>
  <si>
    <t>$ Change</t>
  </si>
  <si>
    <t>% Change</t>
  </si>
  <si>
    <t>Check</t>
  </si>
  <si>
    <t>Red Shoe Solutions LLC</t>
  </si>
  <si>
    <t>Total Checks and Payments</t>
  </si>
  <si>
    <t>Income from AACPM Memberships</t>
  </si>
  <si>
    <t>AACPM Membership Expense</t>
  </si>
  <si>
    <t>Wells Fargo Bank</t>
  </si>
  <si>
    <t>Due to Administrator</t>
  </si>
  <si>
    <t>Affinipay</t>
  </si>
  <si>
    <t>AACPM Membership Payments</t>
  </si>
  <si>
    <t>Other Income</t>
  </si>
  <si>
    <t>Profit &amp; Loss Prev Year Comparison</t>
  </si>
  <si>
    <t>AACPM Meeting Expense F&amp;B</t>
  </si>
  <si>
    <t>Active</t>
  </si>
  <si>
    <t>% of Budget</t>
  </si>
  <si>
    <t>Prepaid Expenses</t>
  </si>
  <si>
    <t>Accrual Basis</t>
  </si>
  <si>
    <t>$ Over Budget</t>
  </si>
  <si>
    <t>Profit &amp; Loss Budget vs. Actual by Class</t>
  </si>
  <si>
    <t>Profit &amp; Loss FY '22 Budget vs. FYTD  Actual</t>
  </si>
  <si>
    <t>Accounts Receivable</t>
  </si>
  <si>
    <t>Total Accounts Receivable</t>
  </si>
  <si>
    <t>Uncategorized Expenses</t>
  </si>
  <si>
    <t>September 7, 2021</t>
  </si>
  <si>
    <t>MA</t>
  </si>
  <si>
    <t>NM</t>
  </si>
  <si>
    <t>NY</t>
  </si>
  <si>
    <t>USVI</t>
  </si>
  <si>
    <t>VA</t>
  </si>
  <si>
    <t>12:37 PM</t>
  </si>
  <si>
    <t>Wells Fargo Savings, Period Ending 09/30/2021</t>
  </si>
  <si>
    <t>Register Balance as of 09/30/2021</t>
  </si>
  <si>
    <t>1:56 PM</t>
  </si>
  <si>
    <t>Wells Fargo Checking, Period Ending 09/30/2021</t>
  </si>
  <si>
    <t>Checks and Payments - 10 items</t>
  </si>
  <si>
    <t>Fortunate Fields</t>
  </si>
  <si>
    <t>Melissa Dickinson</t>
  </si>
  <si>
    <t>James Johnson</t>
  </si>
  <si>
    <t>Hannah Bonsu</t>
  </si>
  <si>
    <t>Dennis Martino</t>
  </si>
  <si>
    <t>Michael W. Phillips</t>
  </si>
  <si>
    <t>Jeanine Eden</t>
  </si>
  <si>
    <t>Deposits and Credits - 10 items</t>
  </si>
  <si>
    <t>Uncleared Transactions</t>
  </si>
  <si>
    <t>Total Uncleared Transactions</t>
  </si>
  <si>
    <t>2:00 PM</t>
  </si>
  <si>
    <t>As of September 30, 2021</t>
  </si>
  <si>
    <t>Sep 30, 21</t>
  </si>
  <si>
    <t>Liabilities</t>
  </si>
  <si>
    <t>Current Liabilities</t>
  </si>
  <si>
    <t>Other Current Liabilities</t>
  </si>
  <si>
    <t>Total Other Current Liabilities</t>
  </si>
  <si>
    <t>Total Current Liabilities</t>
  </si>
  <si>
    <t>Total Liabilities</t>
  </si>
  <si>
    <t>2:01 PM</t>
  </si>
  <si>
    <t>July through September 2021</t>
  </si>
  <si>
    <t>2:07 PM</t>
  </si>
  <si>
    <t>Jul - Sep 21</t>
  </si>
  <si>
    <t>Jul - Sep 20</t>
  </si>
  <si>
    <t>2:08 PM</t>
  </si>
  <si>
    <t>2:09 PM</t>
  </si>
  <si>
    <t>2:14 PM</t>
  </si>
  <si>
    <t>A/R Aging Detail</t>
  </si>
  <si>
    <t>P. O. #</t>
  </si>
  <si>
    <t>Terms</t>
  </si>
  <si>
    <t>Due Date</t>
  </si>
  <si>
    <t>Class</t>
  </si>
  <si>
    <t>Aging</t>
  </si>
  <si>
    <t>Open Balance</t>
  </si>
  <si>
    <t>Invoice</t>
  </si>
  <si>
    <t>73</t>
  </si>
  <si>
    <t>75</t>
  </si>
  <si>
    <t>77</t>
  </si>
  <si>
    <t>79</t>
  </si>
  <si>
    <t>80</t>
  </si>
  <si>
    <t>Total &gt; 90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</si>
</sst>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_€"/>
    <numFmt numFmtId="165" formatCode="&quot;$&quot;* #,##0.00\ _€"/>
    <numFmt numFmtId="166" formatCode="mm/dd/yyyy"/>
    <numFmt numFmtId="167" formatCode="#,##0.00;\-#,##0.00"/>
    <numFmt numFmtId="168" formatCode="#,##0.0#%;\-#,##0.0#%"/>
    <numFmt numFmtId="169" formatCode="0.00_);[Red]\(0.00\)"/>
    <numFmt numFmtId="170" formatCode="[$-409]mmm\-yy;@"/>
    <numFmt numFmtId="171" formatCode="&quot;$&quot;#,##0.00"/>
    <numFmt numFmtId="172" formatCode="#,##0.00;[Red]#,##0.00"/>
    <numFmt numFmtId="173" formatCode="#,##0;\-#,##0"/>
  </numFmts>
  <fonts count="58"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63"/>
      <name val="Arial"/>
      <family val="2"/>
    </font>
    <font>
      <b/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sz val="8"/>
      <color indexed="63"/>
      <name val="Arial"/>
      <family val="2"/>
    </font>
    <font>
      <b/>
      <sz val="8"/>
      <color indexed="63"/>
      <name val="Symbol"/>
      <family val="1"/>
    </font>
    <font>
      <sz val="8"/>
      <color indexed="63"/>
      <name val="Symbol"/>
      <family val="1"/>
    </font>
    <font>
      <sz val="14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323232"/>
      <name val="Arial"/>
      <family val="2"/>
    </font>
    <font>
      <b/>
      <sz val="12"/>
      <color rgb="FF323232"/>
      <name val="Arial"/>
      <family val="2"/>
    </font>
    <font>
      <b/>
      <sz val="14"/>
      <color rgb="FF323232"/>
      <name val="Arial"/>
      <family val="2"/>
    </font>
    <font>
      <b/>
      <sz val="10"/>
      <color rgb="FF323232"/>
      <name val="Arial"/>
      <family val="2"/>
    </font>
    <font>
      <sz val="8"/>
      <color rgb="FF323232"/>
      <name val="Arial"/>
      <family val="2"/>
    </font>
    <font>
      <b/>
      <sz val="8"/>
      <color rgb="FF323232"/>
      <name val="Symbol"/>
      <family val="1"/>
    </font>
    <font>
      <sz val="8"/>
      <color rgb="FF323232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/>
    </border>
    <border>
      <left/>
      <right/>
      <top style="medium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thick"/>
      <bottom style="thick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49" fontId="0" fillId="0" borderId="0" xfId="0" applyNumberFormat="1" applyAlignment="1">
      <alignment/>
    </xf>
    <xf numFmtId="49" fontId="52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166" fontId="51" fillId="0" borderId="0" xfId="0" applyNumberFormat="1" applyFont="1" applyAlignment="1">
      <alignment horizontal="right"/>
    </xf>
    <xf numFmtId="49" fontId="54" fillId="0" borderId="0" xfId="0" applyNumberFormat="1" applyFont="1" applyAlignment="1">
      <alignment/>
    </xf>
    <xf numFmtId="49" fontId="51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5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55" fillId="0" borderId="0" xfId="0" applyNumberFormat="1" applyFont="1" applyAlignment="1">
      <alignment/>
    </xf>
    <xf numFmtId="167" fontId="51" fillId="0" borderId="11" xfId="0" applyNumberFormat="1" applyFont="1" applyBorder="1" applyAlignment="1">
      <alignment/>
    </xf>
    <xf numFmtId="49" fontId="51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66" fontId="51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167" fontId="51" fillId="0" borderId="0" xfId="0" applyNumberFormat="1" applyFont="1" applyAlignment="1">
      <alignment/>
    </xf>
    <xf numFmtId="166" fontId="55" fillId="0" borderId="0" xfId="0" applyNumberFormat="1" applyFont="1" applyAlignment="1">
      <alignment/>
    </xf>
    <xf numFmtId="49" fontId="57" fillId="0" borderId="0" xfId="0" applyNumberFormat="1" applyFont="1" applyAlignment="1">
      <alignment horizontal="centerContinuous"/>
    </xf>
    <xf numFmtId="167" fontId="55" fillId="0" borderId="0" xfId="0" applyNumberFormat="1" applyFont="1" applyAlignment="1">
      <alignment/>
    </xf>
    <xf numFmtId="167" fontId="55" fillId="0" borderId="12" xfId="0" applyNumberFormat="1" applyFont="1" applyBorder="1" applyAlignment="1">
      <alignment/>
    </xf>
    <xf numFmtId="49" fontId="57" fillId="0" borderId="0" xfId="0" applyNumberFormat="1" applyFont="1" applyAlignment="1">
      <alignment/>
    </xf>
    <xf numFmtId="167" fontId="55" fillId="0" borderId="13" xfId="0" applyNumberFormat="1" applyFont="1" applyBorder="1" applyAlignment="1">
      <alignment/>
    </xf>
    <xf numFmtId="167" fontId="55" fillId="0" borderId="14" xfId="0" applyNumberFormat="1" applyFont="1" applyBorder="1" applyAlignment="1">
      <alignment/>
    </xf>
    <xf numFmtId="49" fontId="0" fillId="0" borderId="0" xfId="0" applyNumberFormat="1" applyAlignment="1">
      <alignment horizontal="centerContinuous"/>
    </xf>
    <xf numFmtId="49" fontId="51" fillId="0" borderId="15" xfId="0" applyNumberFormat="1" applyFont="1" applyBorder="1" applyAlignment="1">
      <alignment horizontal="center"/>
    </xf>
    <xf numFmtId="168" fontId="55" fillId="0" borderId="0" xfId="0" applyNumberFormat="1" applyFont="1" applyAlignment="1">
      <alignment/>
    </xf>
    <xf numFmtId="168" fontId="55" fillId="0" borderId="12" xfId="0" applyNumberFormat="1" applyFont="1" applyBorder="1" applyAlignment="1">
      <alignment/>
    </xf>
    <xf numFmtId="168" fontId="55" fillId="0" borderId="14" xfId="0" applyNumberFormat="1" applyFont="1" applyBorder="1" applyAlignment="1">
      <alignment/>
    </xf>
    <xf numFmtId="168" fontId="55" fillId="0" borderId="13" xfId="0" applyNumberFormat="1" applyFont="1" applyBorder="1" applyAlignment="1">
      <alignment/>
    </xf>
    <xf numFmtId="168" fontId="51" fillId="0" borderId="11" xfId="0" applyNumberFormat="1" applyFont="1" applyBorder="1" applyAlignment="1">
      <alignment/>
    </xf>
    <xf numFmtId="49" fontId="51" fillId="6" borderId="15" xfId="0" applyNumberFormat="1" applyFont="1" applyFill="1" applyBorder="1" applyAlignment="1">
      <alignment horizontal="center"/>
    </xf>
    <xf numFmtId="167" fontId="55" fillId="6" borderId="0" xfId="0" applyNumberFormat="1" applyFont="1" applyFill="1" applyAlignment="1">
      <alignment/>
    </xf>
    <xf numFmtId="167" fontId="55" fillId="6" borderId="12" xfId="0" applyNumberFormat="1" applyFont="1" applyFill="1" applyBorder="1" applyAlignment="1">
      <alignment/>
    </xf>
    <xf numFmtId="167" fontId="55" fillId="6" borderId="14" xfId="0" applyNumberFormat="1" applyFont="1" applyFill="1" applyBorder="1" applyAlignment="1">
      <alignment/>
    </xf>
    <xf numFmtId="167" fontId="55" fillId="6" borderId="13" xfId="0" applyNumberFormat="1" applyFont="1" applyFill="1" applyBorder="1" applyAlignment="1">
      <alignment/>
    </xf>
    <xf numFmtId="167" fontId="51" fillId="6" borderId="11" xfId="0" applyNumberFormat="1" applyFont="1" applyFill="1" applyBorder="1" applyAlignment="1">
      <alignment/>
    </xf>
    <xf numFmtId="49" fontId="51" fillId="6" borderId="15" xfId="0" applyNumberFormat="1" applyFont="1" applyFill="1" applyBorder="1" applyAlignment="1">
      <alignment horizontal="center" wrapText="1"/>
    </xf>
    <xf numFmtId="49" fontId="51" fillId="7" borderId="15" xfId="0" applyNumberFormat="1" applyFont="1" applyFill="1" applyBorder="1" applyAlignment="1">
      <alignment horizontal="center" wrapText="1"/>
    </xf>
    <xf numFmtId="49" fontId="51" fillId="7" borderId="15" xfId="0" applyNumberFormat="1" applyFont="1" applyFill="1" applyBorder="1" applyAlignment="1">
      <alignment horizontal="center"/>
    </xf>
    <xf numFmtId="167" fontId="55" fillId="7" borderId="0" xfId="0" applyNumberFormat="1" applyFont="1" applyFill="1" applyAlignment="1">
      <alignment/>
    </xf>
    <xf numFmtId="167" fontId="55" fillId="7" borderId="12" xfId="0" applyNumberFormat="1" applyFont="1" applyFill="1" applyBorder="1" applyAlignment="1">
      <alignment/>
    </xf>
    <xf numFmtId="167" fontId="55" fillId="7" borderId="14" xfId="0" applyNumberFormat="1" applyFont="1" applyFill="1" applyBorder="1" applyAlignment="1">
      <alignment/>
    </xf>
    <xf numFmtId="167" fontId="55" fillId="7" borderId="13" xfId="0" applyNumberFormat="1" applyFont="1" applyFill="1" applyBorder="1" applyAlignment="1">
      <alignment/>
    </xf>
    <xf numFmtId="167" fontId="51" fillId="7" borderId="11" xfId="0" applyNumberFormat="1" applyFont="1" applyFill="1" applyBorder="1" applyAlignment="1">
      <alignment/>
    </xf>
    <xf numFmtId="49" fontId="54" fillId="0" borderId="0" xfId="0" applyNumberFormat="1" applyFont="1" applyAlignment="1">
      <alignment horizontal="center"/>
    </xf>
    <xf numFmtId="49" fontId="53" fillId="0" borderId="0" xfId="0" applyNumberFormat="1" applyFont="1" applyAlignment="1">
      <alignment horizontal="center"/>
    </xf>
    <xf numFmtId="49" fontId="52" fillId="0" borderId="0" xfId="0" applyNumberFormat="1" applyFont="1" applyAlignment="1">
      <alignment horizontal="center"/>
    </xf>
    <xf numFmtId="173" fontId="51" fillId="0" borderId="0" xfId="0" applyNumberFormat="1" applyFont="1" applyAlignment="1">
      <alignment/>
    </xf>
    <xf numFmtId="173" fontId="55" fillId="0" borderId="0" xfId="0" applyNumberFormat="1" applyFont="1" applyAlignment="1">
      <alignment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2 3" xfId="60"/>
    <cellStyle name="Normal 2 3 2" xfId="61"/>
    <cellStyle name="Normal 2 4" xfId="62"/>
    <cellStyle name="Normal 2 4 2" xfId="63"/>
    <cellStyle name="Normal 2 5" xfId="64"/>
    <cellStyle name="Normal 2 6" xfId="65"/>
    <cellStyle name="Normal 2 7" xfId="66"/>
    <cellStyle name="Normal 3" xfId="67"/>
    <cellStyle name="Normal 4" xfId="68"/>
    <cellStyle name="Normal 5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Cash Flow Forecast Through September 2021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25"/>
          <c:y val="0.07475"/>
          <c:w val="0.97825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'[1]Sheet3'!$A$2</c:f>
              <c:strCache>
                <c:ptCount val="1"/>
                <c:pt idx="0">
                  <c:v>Beginning Cash</c:v>
                </c:pt>
              </c:strCache>
            </c:strRef>
          </c:tx>
          <c:spPr>
            <a:solidFill>
              <a:srgbClr val="4472C4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'[1]Sheet3'!$B$1:$BR$1</c:f>
              <c:numCache>
                <c:ptCount val="69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</c:numCache>
            </c:numRef>
          </c:cat>
          <c:val>
            <c:numRef>
              <c:f>'[1]Sheet3'!$B$2:$BR$2</c:f>
              <c:numCache>
                <c:ptCount val="69"/>
                <c:pt idx="0">
                  <c:v>55621.26</c:v>
                </c:pt>
                <c:pt idx="1">
                  <c:v>54769.62</c:v>
                </c:pt>
                <c:pt idx="2">
                  <c:v>50656</c:v>
                </c:pt>
                <c:pt idx="3">
                  <c:v>46266.520000000004</c:v>
                </c:pt>
                <c:pt idx="4">
                  <c:v>42487</c:v>
                </c:pt>
                <c:pt idx="5">
                  <c:v>41877</c:v>
                </c:pt>
                <c:pt idx="6">
                  <c:v>45904</c:v>
                </c:pt>
                <c:pt idx="7">
                  <c:v>55716</c:v>
                </c:pt>
                <c:pt idx="8">
                  <c:v>61446.91</c:v>
                </c:pt>
                <c:pt idx="9">
                  <c:v>68968</c:v>
                </c:pt>
                <c:pt idx="10">
                  <c:v>73241</c:v>
                </c:pt>
                <c:pt idx="11">
                  <c:v>52964.7</c:v>
                </c:pt>
                <c:pt idx="12">
                  <c:v>47341.47</c:v>
                </c:pt>
                <c:pt idx="13">
                  <c:v>42749.45</c:v>
                </c:pt>
                <c:pt idx="14">
                  <c:v>39736.78</c:v>
                </c:pt>
                <c:pt idx="15">
                  <c:v>37017.7</c:v>
                </c:pt>
                <c:pt idx="16">
                  <c:v>35720.92</c:v>
                </c:pt>
                <c:pt idx="17">
                  <c:v>36659.01</c:v>
                </c:pt>
                <c:pt idx="18">
                  <c:v>46429.73</c:v>
                </c:pt>
                <c:pt idx="19">
                  <c:v>52102.19</c:v>
                </c:pt>
                <c:pt idx="20">
                  <c:v>63613.38</c:v>
                </c:pt>
                <c:pt idx="21">
                  <c:v>70753.57</c:v>
                </c:pt>
                <c:pt idx="22">
                  <c:v>67800.19</c:v>
                </c:pt>
                <c:pt idx="23">
                  <c:v>55008.48</c:v>
                </c:pt>
                <c:pt idx="24">
                  <c:v>50422.9</c:v>
                </c:pt>
                <c:pt idx="25">
                  <c:v>48323.9</c:v>
                </c:pt>
                <c:pt idx="26">
                  <c:v>46308.67</c:v>
                </c:pt>
                <c:pt idx="27">
                  <c:v>42882.33</c:v>
                </c:pt>
                <c:pt idx="28">
                  <c:v>41522.84</c:v>
                </c:pt>
                <c:pt idx="29">
                  <c:v>38510.69</c:v>
                </c:pt>
                <c:pt idx="30">
                  <c:v>46292.8</c:v>
                </c:pt>
                <c:pt idx="31">
                  <c:v>59937.95</c:v>
                </c:pt>
                <c:pt idx="32">
                  <c:v>64527.47</c:v>
                </c:pt>
                <c:pt idx="33">
                  <c:v>70617</c:v>
                </c:pt>
                <c:pt idx="34">
                  <c:v>70867.09</c:v>
                </c:pt>
                <c:pt idx="35">
                  <c:v>51038.62</c:v>
                </c:pt>
                <c:pt idx="36">
                  <c:v>52496.11</c:v>
                </c:pt>
                <c:pt idx="37">
                  <c:v>48384.7</c:v>
                </c:pt>
                <c:pt idx="38">
                  <c:v>48370.56</c:v>
                </c:pt>
                <c:pt idx="39">
                  <c:v>47574.22</c:v>
                </c:pt>
                <c:pt idx="40">
                  <c:v>43411.19</c:v>
                </c:pt>
                <c:pt idx="41">
                  <c:v>48409.26</c:v>
                </c:pt>
                <c:pt idx="42">
                  <c:v>54132.88</c:v>
                </c:pt>
                <c:pt idx="43">
                  <c:v>62873.17</c:v>
                </c:pt>
                <c:pt idx="44">
                  <c:v>65640.16</c:v>
                </c:pt>
                <c:pt idx="45">
                  <c:v>67418.79</c:v>
                </c:pt>
                <c:pt idx="46">
                  <c:v>78527.86</c:v>
                </c:pt>
                <c:pt idx="47">
                  <c:v>74176.39</c:v>
                </c:pt>
                <c:pt idx="48">
                  <c:v>62370.61</c:v>
                </c:pt>
                <c:pt idx="49">
                  <c:v>58226.82</c:v>
                </c:pt>
                <c:pt idx="50">
                  <c:v>53619.22</c:v>
                </c:pt>
                <c:pt idx="51">
                  <c:v>50620.11</c:v>
                </c:pt>
                <c:pt idx="52">
                  <c:v>47945.89</c:v>
                </c:pt>
                <c:pt idx="53">
                  <c:v>48192.62</c:v>
                </c:pt>
                <c:pt idx="54">
                  <c:v>61082.25</c:v>
                </c:pt>
                <c:pt idx="55">
                  <c:v>68155.56</c:v>
                </c:pt>
                <c:pt idx="56">
                  <c:v>65293.29</c:v>
                </c:pt>
                <c:pt idx="57">
                  <c:v>67527.38</c:v>
                </c:pt>
                <c:pt idx="58">
                  <c:v>74493.79</c:v>
                </c:pt>
                <c:pt idx="59">
                  <c:v>74425.4</c:v>
                </c:pt>
                <c:pt idx="60">
                  <c:v>70837.56</c:v>
                </c:pt>
                <c:pt idx="61">
                  <c:v>70557.78</c:v>
                </c:pt>
                <c:pt idx="62">
                  <c:v>67728.94</c:v>
                </c:pt>
                <c:pt idx="63">
                  <c:v>61977.57</c:v>
                </c:pt>
                <c:pt idx="64">
                  <c:v>59550.07</c:v>
                </c:pt>
                <c:pt idx="65">
                  <c:v>69818.23</c:v>
                </c:pt>
                <c:pt idx="66">
                  <c:v>73869.56</c:v>
                </c:pt>
                <c:pt idx="67">
                  <c:v>77756.07</c:v>
                </c:pt>
                <c:pt idx="68">
                  <c:v>87247.52</c:v>
                </c:pt>
              </c:numCache>
            </c:numRef>
          </c:val>
        </c:ser>
        <c:ser>
          <c:idx val="1"/>
          <c:order val="1"/>
          <c:tx>
            <c:strRef>
              <c:f>'[1]Sheet3'!$A$3</c:f>
              <c:strCache>
                <c:ptCount val="1"/>
                <c:pt idx="0">
                  <c:v>Proj. Balance</c:v>
                </c:pt>
              </c:strCache>
            </c:strRef>
          </c:tx>
          <c:spPr>
            <a:solidFill>
              <a:srgbClr val="ED7D31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'[1]Sheet3'!$B$1:$BR$1</c:f>
              <c:numCache>
                <c:ptCount val="69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</c:numCache>
            </c:numRef>
          </c:cat>
          <c:val>
            <c:numRef>
              <c:f>'[1]Sheet3'!$B$3:$BR$3</c:f>
              <c:numCache>
                <c:ptCount val="69"/>
                <c:pt idx="0">
                  <c:v>54769.62</c:v>
                </c:pt>
                <c:pt idx="1">
                  <c:v>50656</c:v>
                </c:pt>
                <c:pt idx="2">
                  <c:v>46266.520000000004</c:v>
                </c:pt>
                <c:pt idx="3">
                  <c:v>42487</c:v>
                </c:pt>
                <c:pt idx="4">
                  <c:v>41877</c:v>
                </c:pt>
                <c:pt idx="5">
                  <c:v>45904</c:v>
                </c:pt>
                <c:pt idx="6">
                  <c:v>55716</c:v>
                </c:pt>
                <c:pt idx="7">
                  <c:v>61446.91</c:v>
                </c:pt>
                <c:pt idx="8">
                  <c:v>68968</c:v>
                </c:pt>
                <c:pt idx="9">
                  <c:v>73241</c:v>
                </c:pt>
                <c:pt idx="10">
                  <c:v>52964.7</c:v>
                </c:pt>
                <c:pt idx="11">
                  <c:v>47341.47</c:v>
                </c:pt>
                <c:pt idx="12">
                  <c:v>42749.45</c:v>
                </c:pt>
                <c:pt idx="13">
                  <c:v>39736.78</c:v>
                </c:pt>
                <c:pt idx="14">
                  <c:v>37017.7</c:v>
                </c:pt>
                <c:pt idx="15">
                  <c:v>35720.92</c:v>
                </c:pt>
                <c:pt idx="16">
                  <c:v>36659.009999999995</c:v>
                </c:pt>
                <c:pt idx="17">
                  <c:v>46429.73</c:v>
                </c:pt>
                <c:pt idx="18">
                  <c:v>52102.19</c:v>
                </c:pt>
                <c:pt idx="19">
                  <c:v>63613.38</c:v>
                </c:pt>
                <c:pt idx="20">
                  <c:v>70753.57</c:v>
                </c:pt>
                <c:pt idx="21">
                  <c:v>67800.19</c:v>
                </c:pt>
                <c:pt idx="22">
                  <c:v>55008.48</c:v>
                </c:pt>
                <c:pt idx="23">
                  <c:v>50422.9</c:v>
                </c:pt>
                <c:pt idx="24">
                  <c:v>48323.9</c:v>
                </c:pt>
                <c:pt idx="25">
                  <c:v>46308.67</c:v>
                </c:pt>
                <c:pt idx="26">
                  <c:v>42882.33</c:v>
                </c:pt>
                <c:pt idx="27">
                  <c:v>41522.84</c:v>
                </c:pt>
                <c:pt idx="28">
                  <c:v>38510.69</c:v>
                </c:pt>
                <c:pt idx="29">
                  <c:v>46292.8</c:v>
                </c:pt>
                <c:pt idx="30">
                  <c:v>59937.95</c:v>
                </c:pt>
                <c:pt idx="31">
                  <c:v>64527.47</c:v>
                </c:pt>
                <c:pt idx="32">
                  <c:v>70617</c:v>
                </c:pt>
                <c:pt idx="33">
                  <c:v>70867.09</c:v>
                </c:pt>
                <c:pt idx="34">
                  <c:v>51038.62</c:v>
                </c:pt>
                <c:pt idx="35">
                  <c:v>52496.11</c:v>
                </c:pt>
                <c:pt idx="36">
                  <c:v>48384.7</c:v>
                </c:pt>
                <c:pt idx="37">
                  <c:v>48370.56</c:v>
                </c:pt>
                <c:pt idx="38">
                  <c:v>47574.22</c:v>
                </c:pt>
                <c:pt idx="39">
                  <c:v>43411.19</c:v>
                </c:pt>
                <c:pt idx="40">
                  <c:v>48409.26</c:v>
                </c:pt>
                <c:pt idx="41">
                  <c:v>54132.88</c:v>
                </c:pt>
                <c:pt idx="42">
                  <c:v>62873.17</c:v>
                </c:pt>
                <c:pt idx="43">
                  <c:v>65640.16</c:v>
                </c:pt>
                <c:pt idx="44">
                  <c:v>67418.79</c:v>
                </c:pt>
                <c:pt idx="45">
                  <c:v>78527.86</c:v>
                </c:pt>
                <c:pt idx="46">
                  <c:v>74176.39</c:v>
                </c:pt>
                <c:pt idx="47">
                  <c:v>62370.61</c:v>
                </c:pt>
                <c:pt idx="48">
                  <c:v>58226.82</c:v>
                </c:pt>
                <c:pt idx="49">
                  <c:v>53619.22</c:v>
                </c:pt>
                <c:pt idx="50">
                  <c:v>50620.11</c:v>
                </c:pt>
                <c:pt idx="51">
                  <c:v>47945.89</c:v>
                </c:pt>
                <c:pt idx="52">
                  <c:v>48192.62</c:v>
                </c:pt>
                <c:pt idx="53">
                  <c:v>61082.25</c:v>
                </c:pt>
                <c:pt idx="54">
                  <c:v>68155.56</c:v>
                </c:pt>
                <c:pt idx="55">
                  <c:v>65293.29</c:v>
                </c:pt>
                <c:pt idx="56">
                  <c:v>67527.38</c:v>
                </c:pt>
                <c:pt idx="57">
                  <c:v>74493.79</c:v>
                </c:pt>
                <c:pt idx="58">
                  <c:v>74425.4</c:v>
                </c:pt>
                <c:pt idx="59">
                  <c:v>70837.56</c:v>
                </c:pt>
                <c:pt idx="60">
                  <c:v>70557.78</c:v>
                </c:pt>
                <c:pt idx="61">
                  <c:v>67728.94</c:v>
                </c:pt>
                <c:pt idx="62">
                  <c:v>61977.57</c:v>
                </c:pt>
                <c:pt idx="63">
                  <c:v>59550.07</c:v>
                </c:pt>
                <c:pt idx="64">
                  <c:v>69818.23</c:v>
                </c:pt>
                <c:pt idx="65">
                  <c:v>73869.56</c:v>
                </c:pt>
                <c:pt idx="66">
                  <c:v>77756.07</c:v>
                </c:pt>
                <c:pt idx="67">
                  <c:v>87247.52</c:v>
                </c:pt>
                <c:pt idx="68">
                  <c:v>86985.19</c:v>
                </c:pt>
              </c:numCache>
            </c:numRef>
          </c:val>
        </c:ser>
        <c:overlap val="-27"/>
        <c:gapWidth val="219"/>
        <c:axId val="10675236"/>
        <c:axId val="28968261"/>
      </c:barChart>
      <c:lineChart>
        <c:grouping val="standard"/>
        <c:varyColors val="0"/>
        <c:ser>
          <c:idx val="2"/>
          <c:order val="2"/>
          <c:tx>
            <c:strRef>
              <c:f>'[1]Sheet3'!$A$4</c:f>
              <c:strCache>
                <c:ptCount val="1"/>
                <c:pt idx="0">
                  <c:v>Reserve Fund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'[1]Sheet3'!$B$1:$BR$1</c:f>
              <c:numCache>
                <c:ptCount val="69"/>
                <c:pt idx="0">
                  <c:v>42400</c:v>
                </c:pt>
                <c:pt idx="1">
                  <c:v>42428</c:v>
                </c:pt>
                <c:pt idx="2">
                  <c:v>42460</c:v>
                </c:pt>
                <c:pt idx="3">
                  <c:v>42490</c:v>
                </c:pt>
                <c:pt idx="4">
                  <c:v>42521</c:v>
                </c:pt>
                <c:pt idx="5">
                  <c:v>42551</c:v>
                </c:pt>
                <c:pt idx="6">
                  <c:v>42582</c:v>
                </c:pt>
                <c:pt idx="7">
                  <c:v>42613</c:v>
                </c:pt>
                <c:pt idx="8">
                  <c:v>42643</c:v>
                </c:pt>
                <c:pt idx="9">
                  <c:v>42674</c:v>
                </c:pt>
                <c:pt idx="10">
                  <c:v>42704</c:v>
                </c:pt>
                <c:pt idx="11">
                  <c:v>42705</c:v>
                </c:pt>
                <c:pt idx="12">
                  <c:v>42736</c:v>
                </c:pt>
                <c:pt idx="13">
                  <c:v>42767</c:v>
                </c:pt>
                <c:pt idx="14">
                  <c:v>42795</c:v>
                </c:pt>
                <c:pt idx="15">
                  <c:v>42826</c:v>
                </c:pt>
                <c:pt idx="16">
                  <c:v>42856</c:v>
                </c:pt>
                <c:pt idx="17">
                  <c:v>42887</c:v>
                </c:pt>
                <c:pt idx="18">
                  <c:v>42917</c:v>
                </c:pt>
                <c:pt idx="19">
                  <c:v>42948</c:v>
                </c:pt>
                <c:pt idx="20">
                  <c:v>42979</c:v>
                </c:pt>
                <c:pt idx="21">
                  <c:v>43009</c:v>
                </c:pt>
                <c:pt idx="22">
                  <c:v>43040</c:v>
                </c:pt>
                <c:pt idx="23">
                  <c:v>43070</c:v>
                </c:pt>
                <c:pt idx="24">
                  <c:v>43118</c:v>
                </c:pt>
                <c:pt idx="25">
                  <c:v>43149</c:v>
                </c:pt>
                <c:pt idx="26">
                  <c:v>43160</c:v>
                </c:pt>
                <c:pt idx="27">
                  <c:v>43191</c:v>
                </c:pt>
                <c:pt idx="28">
                  <c:v>43221</c:v>
                </c:pt>
                <c:pt idx="29">
                  <c:v>43252</c:v>
                </c:pt>
                <c:pt idx="30">
                  <c:v>43282</c:v>
                </c:pt>
                <c:pt idx="31">
                  <c:v>43313</c:v>
                </c:pt>
                <c:pt idx="32">
                  <c:v>43344</c:v>
                </c:pt>
                <c:pt idx="33">
                  <c:v>43374</c:v>
                </c:pt>
                <c:pt idx="34">
                  <c:v>43405</c:v>
                </c:pt>
                <c:pt idx="35">
                  <c:v>43435</c:v>
                </c:pt>
                <c:pt idx="36">
                  <c:v>43466</c:v>
                </c:pt>
                <c:pt idx="37">
                  <c:v>43497</c:v>
                </c:pt>
                <c:pt idx="38">
                  <c:v>43525</c:v>
                </c:pt>
                <c:pt idx="39">
                  <c:v>43556</c:v>
                </c:pt>
                <c:pt idx="40">
                  <c:v>43586</c:v>
                </c:pt>
                <c:pt idx="41">
                  <c:v>43617</c:v>
                </c:pt>
                <c:pt idx="42">
                  <c:v>43647</c:v>
                </c:pt>
                <c:pt idx="43">
                  <c:v>43678</c:v>
                </c:pt>
                <c:pt idx="44">
                  <c:v>43709</c:v>
                </c:pt>
                <c:pt idx="45">
                  <c:v>43739</c:v>
                </c:pt>
                <c:pt idx="46">
                  <c:v>43770</c:v>
                </c:pt>
                <c:pt idx="47">
                  <c:v>43800</c:v>
                </c:pt>
                <c:pt idx="48">
                  <c:v>43831</c:v>
                </c:pt>
                <c:pt idx="49">
                  <c:v>43862</c:v>
                </c:pt>
                <c:pt idx="50">
                  <c:v>43891</c:v>
                </c:pt>
                <c:pt idx="51">
                  <c:v>43922</c:v>
                </c:pt>
                <c:pt idx="52">
                  <c:v>43952</c:v>
                </c:pt>
                <c:pt idx="53">
                  <c:v>43983</c:v>
                </c:pt>
                <c:pt idx="54">
                  <c:v>44013</c:v>
                </c:pt>
                <c:pt idx="55">
                  <c:v>44044</c:v>
                </c:pt>
                <c:pt idx="56">
                  <c:v>44075</c:v>
                </c:pt>
                <c:pt idx="57">
                  <c:v>44105</c:v>
                </c:pt>
                <c:pt idx="58">
                  <c:v>44136</c:v>
                </c:pt>
                <c:pt idx="59">
                  <c:v>44166</c:v>
                </c:pt>
                <c:pt idx="60">
                  <c:v>44197</c:v>
                </c:pt>
                <c:pt idx="61">
                  <c:v>44228</c:v>
                </c:pt>
                <c:pt idx="62">
                  <c:v>44276</c:v>
                </c:pt>
                <c:pt idx="63">
                  <c:v>44307</c:v>
                </c:pt>
                <c:pt idx="64">
                  <c:v>44337</c:v>
                </c:pt>
                <c:pt idx="65">
                  <c:v>44368</c:v>
                </c:pt>
                <c:pt idx="66">
                  <c:v>44398</c:v>
                </c:pt>
                <c:pt idx="67">
                  <c:v>44429</c:v>
                </c:pt>
                <c:pt idx="68">
                  <c:v>44460</c:v>
                </c:pt>
              </c:numCache>
            </c:numRef>
          </c:cat>
          <c:val>
            <c:numRef>
              <c:f>'[1]Sheet3'!$B$4:$BR$4</c:f>
              <c:numCache>
                <c:ptCount val="69"/>
                <c:pt idx="0">
                  <c:v>13000</c:v>
                </c:pt>
                <c:pt idx="1">
                  <c:v>13000</c:v>
                </c:pt>
                <c:pt idx="2">
                  <c:v>13000</c:v>
                </c:pt>
                <c:pt idx="3">
                  <c:v>13000</c:v>
                </c:pt>
                <c:pt idx="4">
                  <c:v>13000</c:v>
                </c:pt>
                <c:pt idx="5">
                  <c:v>13000</c:v>
                </c:pt>
                <c:pt idx="6">
                  <c:v>13000</c:v>
                </c:pt>
                <c:pt idx="7">
                  <c:v>13000</c:v>
                </c:pt>
                <c:pt idx="8">
                  <c:v>13000</c:v>
                </c:pt>
                <c:pt idx="9">
                  <c:v>13000</c:v>
                </c:pt>
                <c:pt idx="10">
                  <c:v>13000</c:v>
                </c:pt>
                <c:pt idx="11">
                  <c:v>13000</c:v>
                </c:pt>
                <c:pt idx="12">
                  <c:v>13000</c:v>
                </c:pt>
                <c:pt idx="13">
                  <c:v>13000</c:v>
                </c:pt>
                <c:pt idx="14">
                  <c:v>13000</c:v>
                </c:pt>
                <c:pt idx="15">
                  <c:v>13000</c:v>
                </c:pt>
                <c:pt idx="16">
                  <c:v>13000</c:v>
                </c:pt>
                <c:pt idx="17">
                  <c:v>13000</c:v>
                </c:pt>
                <c:pt idx="18">
                  <c:v>13000</c:v>
                </c:pt>
                <c:pt idx="19">
                  <c:v>13000</c:v>
                </c:pt>
                <c:pt idx="20">
                  <c:v>13000</c:v>
                </c:pt>
                <c:pt idx="21">
                  <c:v>13000</c:v>
                </c:pt>
                <c:pt idx="22">
                  <c:v>13000</c:v>
                </c:pt>
                <c:pt idx="23">
                  <c:v>13000</c:v>
                </c:pt>
                <c:pt idx="24">
                  <c:v>13000</c:v>
                </c:pt>
                <c:pt idx="25">
                  <c:v>13000</c:v>
                </c:pt>
                <c:pt idx="26">
                  <c:v>13000</c:v>
                </c:pt>
                <c:pt idx="27">
                  <c:v>13000</c:v>
                </c:pt>
                <c:pt idx="28">
                  <c:v>13000</c:v>
                </c:pt>
                <c:pt idx="29">
                  <c:v>13000</c:v>
                </c:pt>
                <c:pt idx="30">
                  <c:v>13000</c:v>
                </c:pt>
                <c:pt idx="31">
                  <c:v>13000</c:v>
                </c:pt>
                <c:pt idx="32">
                  <c:v>13000</c:v>
                </c:pt>
                <c:pt idx="33">
                  <c:v>13000</c:v>
                </c:pt>
                <c:pt idx="34">
                  <c:v>13000</c:v>
                </c:pt>
                <c:pt idx="35">
                  <c:v>13000</c:v>
                </c:pt>
                <c:pt idx="36">
                  <c:v>13000</c:v>
                </c:pt>
                <c:pt idx="37">
                  <c:v>13000</c:v>
                </c:pt>
                <c:pt idx="38">
                  <c:v>13000</c:v>
                </c:pt>
                <c:pt idx="39">
                  <c:v>13000</c:v>
                </c:pt>
                <c:pt idx="40">
                  <c:v>13000</c:v>
                </c:pt>
                <c:pt idx="41">
                  <c:v>13000</c:v>
                </c:pt>
                <c:pt idx="42">
                  <c:v>13000</c:v>
                </c:pt>
                <c:pt idx="43">
                  <c:v>13000</c:v>
                </c:pt>
                <c:pt idx="44">
                  <c:v>13000</c:v>
                </c:pt>
                <c:pt idx="45">
                  <c:v>13000</c:v>
                </c:pt>
                <c:pt idx="46">
                  <c:v>13000</c:v>
                </c:pt>
                <c:pt idx="47">
                  <c:v>13000</c:v>
                </c:pt>
                <c:pt idx="48">
                  <c:v>13000</c:v>
                </c:pt>
                <c:pt idx="49">
                  <c:v>13000</c:v>
                </c:pt>
                <c:pt idx="50">
                  <c:v>13000</c:v>
                </c:pt>
                <c:pt idx="51">
                  <c:v>13000</c:v>
                </c:pt>
                <c:pt idx="52">
                  <c:v>13000</c:v>
                </c:pt>
                <c:pt idx="53">
                  <c:v>13000</c:v>
                </c:pt>
                <c:pt idx="54">
                  <c:v>13000</c:v>
                </c:pt>
                <c:pt idx="55">
                  <c:v>13000</c:v>
                </c:pt>
                <c:pt idx="56">
                  <c:v>13000</c:v>
                </c:pt>
                <c:pt idx="57">
                  <c:v>13000</c:v>
                </c:pt>
                <c:pt idx="58">
                  <c:v>13000</c:v>
                </c:pt>
                <c:pt idx="59">
                  <c:v>13000</c:v>
                </c:pt>
                <c:pt idx="60">
                  <c:v>13000</c:v>
                </c:pt>
                <c:pt idx="61">
                  <c:v>13000</c:v>
                </c:pt>
                <c:pt idx="62">
                  <c:v>13000</c:v>
                </c:pt>
                <c:pt idx="63">
                  <c:v>13000</c:v>
                </c:pt>
                <c:pt idx="64">
                  <c:v>13000</c:v>
                </c:pt>
                <c:pt idx="65">
                  <c:v>13000</c:v>
                </c:pt>
                <c:pt idx="66">
                  <c:v>13000</c:v>
                </c:pt>
                <c:pt idx="67">
                  <c:v>13000</c:v>
                </c:pt>
                <c:pt idx="68">
                  <c:v>13000</c:v>
                </c:pt>
              </c:numCache>
            </c:numRef>
          </c:val>
          <c:smooth val="0"/>
        </c:ser>
        <c:axId val="10675236"/>
        <c:axId val="28968261"/>
      </c:lineChart>
      <c:catAx>
        <c:axId val="1067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968261"/>
        <c:crosses val="autoZero"/>
        <c:auto val="1"/>
        <c:lblOffset val="100"/>
        <c:tickLblSkip val="2"/>
        <c:noMultiLvlLbl val="0"/>
      </c:catAx>
      <c:valAx>
        <c:axId val="289682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75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475"/>
          <c:y val="0.9395"/>
          <c:w val="0.428"/>
          <c:h val="0.0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152400</xdr:colOff>
      <xdr:row>22</xdr:row>
      <xdr:rowOff>47625</xdr:rowOff>
    </xdr:to>
    <xdr:graphicFrame>
      <xdr:nvGraphicFramePr>
        <xdr:cNvPr id="1" name="Chart 2"/>
        <xdr:cNvGraphicFramePr/>
      </xdr:nvGraphicFramePr>
      <xdr:xfrm>
        <a:off x="0" y="0"/>
        <a:ext cx="8077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shFlow%209_30_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FlowByMonth"/>
      <sheetName val="Sheet5"/>
      <sheetName val="Chart1"/>
      <sheetName val="2014-2017CashFlow"/>
      <sheetName val="Sheet1"/>
      <sheetName val="Sheet2"/>
      <sheetName val="Sheet3"/>
    </sheetNames>
    <sheetDataSet>
      <sheetData sheetId="6">
        <row r="1">
          <cell r="B1">
            <v>42400</v>
          </cell>
          <cell r="C1">
            <v>42428</v>
          </cell>
          <cell r="D1">
            <v>42460</v>
          </cell>
          <cell r="E1">
            <v>42490</v>
          </cell>
          <cell r="F1">
            <v>42521</v>
          </cell>
          <cell r="G1">
            <v>42551</v>
          </cell>
          <cell r="H1">
            <v>42582</v>
          </cell>
          <cell r="I1">
            <v>42613</v>
          </cell>
          <cell r="J1">
            <v>42643</v>
          </cell>
          <cell r="K1">
            <v>42674</v>
          </cell>
          <cell r="L1">
            <v>42704</v>
          </cell>
          <cell r="M1">
            <v>42705</v>
          </cell>
          <cell r="N1">
            <v>42736</v>
          </cell>
          <cell r="O1">
            <v>42767</v>
          </cell>
          <cell r="P1">
            <v>42795</v>
          </cell>
          <cell r="Q1">
            <v>42826</v>
          </cell>
          <cell r="R1">
            <v>42856</v>
          </cell>
          <cell r="S1">
            <v>42887</v>
          </cell>
          <cell r="T1">
            <v>42917</v>
          </cell>
          <cell r="U1">
            <v>42948</v>
          </cell>
          <cell r="V1">
            <v>42979</v>
          </cell>
          <cell r="W1">
            <v>43009</v>
          </cell>
          <cell r="X1">
            <v>43040</v>
          </cell>
          <cell r="Y1">
            <v>43070</v>
          </cell>
          <cell r="Z1">
            <v>43118</v>
          </cell>
          <cell r="AA1">
            <v>43149</v>
          </cell>
          <cell r="AB1">
            <v>43160</v>
          </cell>
          <cell r="AC1">
            <v>43191</v>
          </cell>
          <cell r="AD1">
            <v>43221</v>
          </cell>
          <cell r="AE1">
            <v>43252</v>
          </cell>
          <cell r="AF1">
            <v>43282</v>
          </cell>
          <cell r="AG1">
            <v>43313</v>
          </cell>
          <cell r="AH1">
            <v>43344</v>
          </cell>
          <cell r="AI1">
            <v>43374</v>
          </cell>
          <cell r="AJ1">
            <v>43405</v>
          </cell>
          <cell r="AK1">
            <v>43435</v>
          </cell>
          <cell r="AL1">
            <v>43466</v>
          </cell>
          <cell r="AM1">
            <v>43497</v>
          </cell>
          <cell r="AN1">
            <v>43525</v>
          </cell>
          <cell r="AO1">
            <v>43556</v>
          </cell>
          <cell r="AP1">
            <v>43586</v>
          </cell>
          <cell r="AQ1">
            <v>43617</v>
          </cell>
          <cell r="AR1">
            <v>43647</v>
          </cell>
          <cell r="AS1">
            <v>43678</v>
          </cell>
          <cell r="AT1">
            <v>43709</v>
          </cell>
          <cell r="AU1">
            <v>43739</v>
          </cell>
          <cell r="AV1">
            <v>43770</v>
          </cell>
          <cell r="AW1">
            <v>43800</v>
          </cell>
          <cell r="AX1">
            <v>43831</v>
          </cell>
          <cell r="AY1">
            <v>43862</v>
          </cell>
          <cell r="AZ1">
            <v>43891</v>
          </cell>
          <cell r="BA1">
            <v>43922</v>
          </cell>
          <cell r="BB1">
            <v>43952</v>
          </cell>
          <cell r="BC1">
            <v>43983</v>
          </cell>
          <cell r="BD1">
            <v>44013</v>
          </cell>
          <cell r="BE1">
            <v>44044</v>
          </cell>
          <cell r="BF1">
            <v>44075</v>
          </cell>
          <cell r="BG1">
            <v>44105</v>
          </cell>
          <cell r="BH1">
            <v>44136</v>
          </cell>
          <cell r="BI1">
            <v>44166</v>
          </cell>
          <cell r="BJ1">
            <v>44197</v>
          </cell>
          <cell r="BK1">
            <v>44228</v>
          </cell>
          <cell r="BL1">
            <v>44276</v>
          </cell>
          <cell r="BM1">
            <v>44307</v>
          </cell>
          <cell r="BN1">
            <v>44337</v>
          </cell>
          <cell r="BO1">
            <v>44368</v>
          </cell>
          <cell r="BP1">
            <v>44398</v>
          </cell>
          <cell r="BQ1">
            <v>44429</v>
          </cell>
          <cell r="BR1">
            <v>44460</v>
          </cell>
        </row>
        <row r="2">
          <cell r="A2" t="str">
            <v>Beginning Cash</v>
          </cell>
          <cell r="B2">
            <v>55621.26</v>
          </cell>
          <cell r="C2">
            <v>54769.62</v>
          </cell>
          <cell r="D2">
            <v>50656</v>
          </cell>
          <cell r="E2">
            <v>46266.520000000004</v>
          </cell>
          <cell r="F2">
            <v>42487</v>
          </cell>
          <cell r="G2">
            <v>41877</v>
          </cell>
          <cell r="H2">
            <v>45904</v>
          </cell>
          <cell r="I2">
            <v>55716</v>
          </cell>
          <cell r="J2">
            <v>61446.91</v>
          </cell>
          <cell r="K2">
            <v>68968</v>
          </cell>
          <cell r="L2">
            <v>73241</v>
          </cell>
          <cell r="M2">
            <v>52964.7</v>
          </cell>
          <cell r="N2">
            <v>47341.47</v>
          </cell>
          <cell r="O2">
            <v>42749.45</v>
          </cell>
          <cell r="P2">
            <v>39736.78</v>
          </cell>
          <cell r="Q2">
            <v>37017.7</v>
          </cell>
          <cell r="R2">
            <v>35720.92</v>
          </cell>
          <cell r="S2">
            <v>36659.01</v>
          </cell>
          <cell r="T2">
            <v>46429.73</v>
          </cell>
          <cell r="U2">
            <v>52102.19</v>
          </cell>
          <cell r="V2">
            <v>63613.38</v>
          </cell>
          <cell r="W2">
            <v>70753.57</v>
          </cell>
          <cell r="X2">
            <v>67800.19</v>
          </cell>
          <cell r="Y2">
            <v>55008.48</v>
          </cell>
          <cell r="Z2">
            <v>50422.9</v>
          </cell>
          <cell r="AA2">
            <v>48323.9</v>
          </cell>
          <cell r="AB2">
            <v>46308.67</v>
          </cell>
          <cell r="AC2">
            <v>42882.33</v>
          </cell>
          <cell r="AD2">
            <v>41522.84</v>
          </cell>
          <cell r="AE2">
            <v>38510.69</v>
          </cell>
          <cell r="AF2">
            <v>46292.8</v>
          </cell>
          <cell r="AG2">
            <v>59937.95</v>
          </cell>
          <cell r="AH2">
            <v>64527.47</v>
          </cell>
          <cell r="AI2">
            <v>70617</v>
          </cell>
          <cell r="AJ2">
            <v>70867.09</v>
          </cell>
          <cell r="AK2">
            <v>51038.62</v>
          </cell>
          <cell r="AL2">
            <v>52496.11</v>
          </cell>
          <cell r="AM2">
            <v>48384.7</v>
          </cell>
          <cell r="AN2">
            <v>48370.56</v>
          </cell>
          <cell r="AO2">
            <v>47574.22</v>
          </cell>
          <cell r="AP2">
            <v>43411.19</v>
          </cell>
          <cell r="AQ2">
            <v>48409.26</v>
          </cell>
          <cell r="AR2">
            <v>54132.88</v>
          </cell>
          <cell r="AS2">
            <v>62873.17</v>
          </cell>
          <cell r="AT2">
            <v>65640.16</v>
          </cell>
          <cell r="AU2">
            <v>67418.79</v>
          </cell>
          <cell r="AV2">
            <v>78527.86</v>
          </cell>
          <cell r="AW2">
            <v>74176.39</v>
          </cell>
          <cell r="AX2">
            <v>62370.61</v>
          </cell>
          <cell r="AY2">
            <v>58226.82</v>
          </cell>
          <cell r="AZ2">
            <v>53619.22</v>
          </cell>
          <cell r="BA2">
            <v>50620.11</v>
          </cell>
          <cell r="BB2">
            <v>47945.89</v>
          </cell>
          <cell r="BC2">
            <v>48192.62</v>
          </cell>
          <cell r="BD2">
            <v>61082.25</v>
          </cell>
          <cell r="BE2">
            <v>68155.56</v>
          </cell>
          <cell r="BF2">
            <v>65293.29</v>
          </cell>
          <cell r="BG2">
            <v>67527.38</v>
          </cell>
          <cell r="BH2">
            <v>74493.79</v>
          </cell>
          <cell r="BI2">
            <v>74425.4</v>
          </cell>
          <cell r="BJ2">
            <v>70837.56</v>
          </cell>
          <cell r="BK2">
            <v>70557.78</v>
          </cell>
          <cell r="BL2">
            <v>67728.94</v>
          </cell>
          <cell r="BM2">
            <v>61977.57</v>
          </cell>
          <cell r="BN2">
            <v>59550.07</v>
          </cell>
          <cell r="BO2">
            <v>69818.23</v>
          </cell>
          <cell r="BP2">
            <v>73869.56</v>
          </cell>
          <cell r="BQ2">
            <v>77756.07</v>
          </cell>
          <cell r="BR2">
            <v>87247.52</v>
          </cell>
        </row>
        <row r="3">
          <cell r="A3" t="str">
            <v>Proj. Balance</v>
          </cell>
          <cell r="B3">
            <v>54769.62</v>
          </cell>
          <cell r="C3">
            <v>50656</v>
          </cell>
          <cell r="D3">
            <v>46266.520000000004</v>
          </cell>
          <cell r="E3">
            <v>42487</v>
          </cell>
          <cell r="F3">
            <v>41877</v>
          </cell>
          <cell r="G3">
            <v>45904</v>
          </cell>
          <cell r="H3">
            <v>55716</v>
          </cell>
          <cell r="I3">
            <v>61446.91</v>
          </cell>
          <cell r="J3">
            <v>68968</v>
          </cell>
          <cell r="K3">
            <v>73241</v>
          </cell>
          <cell r="L3">
            <v>52964.7</v>
          </cell>
          <cell r="M3">
            <v>47341.47</v>
          </cell>
          <cell r="N3">
            <v>42749.45</v>
          </cell>
          <cell r="O3">
            <v>39736.78</v>
          </cell>
          <cell r="P3">
            <v>37017.7</v>
          </cell>
          <cell r="Q3">
            <v>35720.92</v>
          </cell>
          <cell r="R3">
            <v>36659.009999999995</v>
          </cell>
          <cell r="S3">
            <v>46429.73</v>
          </cell>
          <cell r="T3">
            <v>52102.19</v>
          </cell>
          <cell r="U3">
            <v>63613.38</v>
          </cell>
          <cell r="V3">
            <v>70753.57</v>
          </cell>
          <cell r="W3">
            <v>67800.19</v>
          </cell>
          <cell r="X3">
            <v>55008.48</v>
          </cell>
          <cell r="Y3">
            <v>50422.9</v>
          </cell>
          <cell r="Z3">
            <v>48323.9</v>
          </cell>
          <cell r="AA3">
            <v>46308.67</v>
          </cell>
          <cell r="AB3">
            <v>42882.33</v>
          </cell>
          <cell r="AC3">
            <v>41522.84</v>
          </cell>
          <cell r="AD3">
            <v>38510.69</v>
          </cell>
          <cell r="AE3">
            <v>46292.8</v>
          </cell>
          <cell r="AF3">
            <v>59937.95</v>
          </cell>
          <cell r="AG3">
            <v>64527.47</v>
          </cell>
          <cell r="AH3">
            <v>70617</v>
          </cell>
          <cell r="AI3">
            <v>70867.09</v>
          </cell>
          <cell r="AJ3">
            <v>51038.62</v>
          </cell>
          <cell r="AK3">
            <v>52496.11</v>
          </cell>
          <cell r="AL3">
            <v>48384.7</v>
          </cell>
          <cell r="AM3">
            <v>48370.56</v>
          </cell>
          <cell r="AN3">
            <v>47574.22</v>
          </cell>
          <cell r="AO3">
            <v>43411.19</v>
          </cell>
          <cell r="AP3">
            <v>48409.26</v>
          </cell>
          <cell r="AQ3">
            <v>54132.88</v>
          </cell>
          <cell r="AR3">
            <v>62873.17</v>
          </cell>
          <cell r="AS3">
            <v>65640.16</v>
          </cell>
          <cell r="AT3">
            <v>67418.79</v>
          </cell>
          <cell r="AU3">
            <v>78527.86</v>
          </cell>
          <cell r="AV3">
            <v>74176.39</v>
          </cell>
          <cell r="AW3">
            <v>62370.61</v>
          </cell>
          <cell r="AX3">
            <v>58226.82</v>
          </cell>
          <cell r="AY3">
            <v>53619.22</v>
          </cell>
          <cell r="AZ3">
            <v>50620.11</v>
          </cell>
          <cell r="BA3">
            <v>47945.89</v>
          </cell>
          <cell r="BB3">
            <v>48192.62</v>
          </cell>
          <cell r="BC3">
            <v>61082.25</v>
          </cell>
          <cell r="BD3">
            <v>68155.56</v>
          </cell>
          <cell r="BE3">
            <v>65293.29</v>
          </cell>
          <cell r="BF3">
            <v>67527.38</v>
          </cell>
          <cell r="BG3">
            <v>74493.79</v>
          </cell>
          <cell r="BH3">
            <v>74425.4</v>
          </cell>
          <cell r="BI3">
            <v>70837.56</v>
          </cell>
          <cell r="BJ3">
            <v>70557.78</v>
          </cell>
          <cell r="BK3">
            <v>67728.94</v>
          </cell>
          <cell r="BL3">
            <v>61977.57</v>
          </cell>
          <cell r="BM3">
            <v>59550.07</v>
          </cell>
          <cell r="BN3">
            <v>69818.23</v>
          </cell>
          <cell r="BO3">
            <v>73869.56</v>
          </cell>
          <cell r="BP3">
            <v>77756.07</v>
          </cell>
          <cell r="BQ3">
            <v>87247.52</v>
          </cell>
          <cell r="BR3">
            <v>86985.19</v>
          </cell>
        </row>
        <row r="4">
          <cell r="A4" t="str">
            <v>Reserve Fund</v>
          </cell>
          <cell r="B4">
            <v>13000</v>
          </cell>
          <cell r="C4">
            <v>13000</v>
          </cell>
          <cell r="D4">
            <v>13000</v>
          </cell>
          <cell r="E4">
            <v>13000</v>
          </cell>
          <cell r="F4">
            <v>13000</v>
          </cell>
          <cell r="G4">
            <v>13000</v>
          </cell>
          <cell r="H4">
            <v>13000</v>
          </cell>
          <cell r="I4">
            <v>13000</v>
          </cell>
          <cell r="J4">
            <v>13000</v>
          </cell>
          <cell r="K4">
            <v>13000</v>
          </cell>
          <cell r="L4">
            <v>13000</v>
          </cell>
          <cell r="M4">
            <v>13000</v>
          </cell>
          <cell r="N4">
            <v>13000</v>
          </cell>
          <cell r="O4">
            <v>13000</v>
          </cell>
          <cell r="P4">
            <v>13000</v>
          </cell>
          <cell r="Q4">
            <v>13000</v>
          </cell>
          <cell r="R4">
            <v>13000</v>
          </cell>
          <cell r="S4">
            <v>13000</v>
          </cell>
          <cell r="T4">
            <v>13000</v>
          </cell>
          <cell r="U4">
            <v>13000</v>
          </cell>
          <cell r="V4">
            <v>13000</v>
          </cell>
          <cell r="W4">
            <v>13000</v>
          </cell>
          <cell r="X4">
            <v>13000</v>
          </cell>
          <cell r="Y4">
            <v>13000</v>
          </cell>
          <cell r="Z4">
            <v>13000</v>
          </cell>
          <cell r="AA4">
            <v>13000</v>
          </cell>
          <cell r="AB4">
            <v>13000</v>
          </cell>
          <cell r="AC4">
            <v>13000</v>
          </cell>
          <cell r="AD4">
            <v>13000</v>
          </cell>
          <cell r="AE4">
            <v>13000</v>
          </cell>
          <cell r="AF4">
            <v>13000</v>
          </cell>
          <cell r="AG4">
            <v>13000</v>
          </cell>
          <cell r="AH4">
            <v>13000</v>
          </cell>
          <cell r="AI4">
            <v>13000</v>
          </cell>
          <cell r="AJ4">
            <v>13000</v>
          </cell>
          <cell r="AK4">
            <v>13000</v>
          </cell>
          <cell r="AL4">
            <v>13000</v>
          </cell>
          <cell r="AM4">
            <v>13000</v>
          </cell>
          <cell r="AN4">
            <v>13000</v>
          </cell>
          <cell r="AO4">
            <v>13000</v>
          </cell>
          <cell r="AP4">
            <v>13000</v>
          </cell>
          <cell r="AQ4">
            <v>13000</v>
          </cell>
          <cell r="AR4">
            <v>13000</v>
          </cell>
          <cell r="AS4">
            <v>13000</v>
          </cell>
          <cell r="AT4">
            <v>13000</v>
          </cell>
          <cell r="AU4">
            <v>13000</v>
          </cell>
          <cell r="AV4">
            <v>13000</v>
          </cell>
          <cell r="AW4">
            <v>13000</v>
          </cell>
          <cell r="AX4">
            <v>13000</v>
          </cell>
          <cell r="AY4">
            <v>13000</v>
          </cell>
          <cell r="AZ4">
            <v>13000</v>
          </cell>
          <cell r="BA4">
            <v>13000</v>
          </cell>
          <cell r="BB4">
            <v>13000</v>
          </cell>
          <cell r="BC4">
            <v>13000</v>
          </cell>
          <cell r="BD4">
            <v>13000</v>
          </cell>
          <cell r="BE4">
            <v>13000</v>
          </cell>
          <cell r="BF4">
            <v>13000</v>
          </cell>
          <cell r="BG4">
            <v>13000</v>
          </cell>
          <cell r="BH4">
            <v>13000</v>
          </cell>
          <cell r="BI4">
            <v>13000</v>
          </cell>
          <cell r="BJ4">
            <v>13000</v>
          </cell>
          <cell r="BK4">
            <v>13000</v>
          </cell>
          <cell r="BL4">
            <v>13000</v>
          </cell>
          <cell r="BM4">
            <v>13000</v>
          </cell>
          <cell r="BN4">
            <v>13000</v>
          </cell>
          <cell r="BO4">
            <v>13000</v>
          </cell>
          <cell r="BP4">
            <v>13000</v>
          </cell>
          <cell r="BQ4">
            <v>13000</v>
          </cell>
          <cell r="BR4">
            <v>13000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R14" sqref="R14"/>
    </sheetView>
  </sheetViews>
  <sheetFormatPr defaultColWidth="9.140625" defaultRowHeight="15"/>
  <cols>
    <col min="1" max="3" width="3.00390625" style="18" customWidth="1"/>
    <col min="4" max="4" width="27.28125" style="18" customWidth="1"/>
    <col min="5" max="5" width="6.140625" style="18" bestFit="1" customWidth="1"/>
    <col min="6" max="6" width="8.7109375" style="18" bestFit="1" customWidth="1"/>
    <col min="7" max="7" width="4.57421875" style="18" bestFit="1" customWidth="1"/>
    <col min="8" max="8" width="17.8515625" style="18" bestFit="1" customWidth="1"/>
    <col min="9" max="9" width="3.28125" style="18" bestFit="1" customWidth="1"/>
    <col min="10" max="10" width="7.57421875" style="18" bestFit="1" customWidth="1"/>
    <col min="11" max="11" width="8.7109375" style="18" bestFit="1" customWidth="1"/>
    <col min="12" max="16384" width="9.140625" style="18" customWidth="1"/>
  </cols>
  <sheetData>
    <row r="1" spans="1:11" ht="15.7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12" t="s">
        <v>131</v>
      </c>
    </row>
    <row r="2" spans="1:11" ht="18">
      <c r="A2" s="6" t="s">
        <v>19</v>
      </c>
      <c r="B2" s="4"/>
      <c r="C2" s="4"/>
      <c r="D2" s="4"/>
      <c r="E2" s="4"/>
      <c r="F2" s="4"/>
      <c r="G2" s="4"/>
      <c r="H2" s="4"/>
      <c r="I2" s="4"/>
      <c r="J2" s="4"/>
      <c r="K2" s="7">
        <v>44479</v>
      </c>
    </row>
    <row r="3" spans="1:11" ht="15">
      <c r="A3" s="8" t="s">
        <v>132</v>
      </c>
      <c r="B3" s="4"/>
      <c r="C3" s="4"/>
      <c r="D3" s="4"/>
      <c r="E3" s="4"/>
      <c r="F3" s="4"/>
      <c r="G3" s="4"/>
      <c r="H3" s="4"/>
      <c r="I3" s="4"/>
      <c r="J3" s="4"/>
      <c r="K3" s="12" t="s">
        <v>20</v>
      </c>
    </row>
    <row r="4" spans="1:11" s="2" customFormat="1" ht="15.75" thickBot="1">
      <c r="A4" s="13"/>
      <c r="B4" s="13"/>
      <c r="C4" s="13"/>
      <c r="D4" s="13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</row>
    <row r="5" spans="1:11" ht="15.75" thickTop="1">
      <c r="A5" s="9" t="s">
        <v>28</v>
      </c>
      <c r="B5" s="9"/>
      <c r="C5" s="9"/>
      <c r="D5" s="9"/>
      <c r="E5" s="9"/>
      <c r="F5" s="22"/>
      <c r="G5" s="9"/>
      <c r="H5" s="9"/>
      <c r="I5" s="23"/>
      <c r="J5" s="24"/>
      <c r="K5" s="24">
        <v>54128.43</v>
      </c>
    </row>
    <row r="6" spans="1:11" ht="15">
      <c r="A6" s="9"/>
      <c r="B6" s="9"/>
      <c r="C6" s="9" t="s">
        <v>29</v>
      </c>
      <c r="D6" s="9"/>
      <c r="E6" s="9"/>
      <c r="F6" s="22"/>
      <c r="G6" s="9"/>
      <c r="H6" s="9"/>
      <c r="I6" s="23"/>
      <c r="J6" s="24"/>
      <c r="K6" s="24"/>
    </row>
    <row r="7" spans="1:11" ht="15">
      <c r="A7" s="9"/>
      <c r="B7" s="9"/>
      <c r="C7" s="9"/>
      <c r="D7" s="9" t="s">
        <v>133</v>
      </c>
      <c r="E7" s="9"/>
      <c r="F7" s="22"/>
      <c r="G7" s="9"/>
      <c r="H7" s="9"/>
      <c r="I7" s="23"/>
      <c r="J7" s="24"/>
      <c r="K7" s="24"/>
    </row>
    <row r="8" spans="1:11" ht="15">
      <c r="A8" s="15"/>
      <c r="B8" s="15"/>
      <c r="C8" s="15"/>
      <c r="D8" s="15"/>
      <c r="E8" s="15" t="s">
        <v>100</v>
      </c>
      <c r="F8" s="25">
        <v>44441</v>
      </c>
      <c r="G8" s="15"/>
      <c r="H8" s="15" t="s">
        <v>107</v>
      </c>
      <c r="I8" s="26" t="s">
        <v>30</v>
      </c>
      <c r="J8" s="27">
        <v>-233.1</v>
      </c>
      <c r="K8" s="27">
        <f>ROUND(K7+J8,5)</f>
        <v>-233.1</v>
      </c>
    </row>
    <row r="9" spans="1:11" ht="15">
      <c r="A9" s="15"/>
      <c r="B9" s="15"/>
      <c r="C9" s="15"/>
      <c r="D9" s="15"/>
      <c r="E9" s="15" t="s">
        <v>100</v>
      </c>
      <c r="F9" s="25">
        <v>44448</v>
      </c>
      <c r="G9" s="15"/>
      <c r="H9" s="15" t="s">
        <v>105</v>
      </c>
      <c r="I9" s="26" t="s">
        <v>30</v>
      </c>
      <c r="J9" s="27">
        <v>-34</v>
      </c>
      <c r="K9" s="27">
        <f>ROUND(K8+J9,5)</f>
        <v>-267.1</v>
      </c>
    </row>
    <row r="10" spans="1:11" ht="15">
      <c r="A10" s="15"/>
      <c r="B10" s="15"/>
      <c r="C10" s="15"/>
      <c r="D10" s="15"/>
      <c r="E10" s="15" t="s">
        <v>100</v>
      </c>
      <c r="F10" s="25">
        <v>44449</v>
      </c>
      <c r="G10" s="15"/>
      <c r="H10" s="15" t="s">
        <v>101</v>
      </c>
      <c r="I10" s="26" t="s">
        <v>30</v>
      </c>
      <c r="J10" s="27">
        <v>-3307.5</v>
      </c>
      <c r="K10" s="27">
        <f>ROUND(K9+J10,5)</f>
        <v>-3574.6</v>
      </c>
    </row>
    <row r="11" spans="1:11" ht="15">
      <c r="A11" s="15"/>
      <c r="B11" s="15"/>
      <c r="C11" s="15"/>
      <c r="D11" s="15"/>
      <c r="E11" s="15" t="s">
        <v>100</v>
      </c>
      <c r="F11" s="25">
        <v>44459</v>
      </c>
      <c r="G11" s="15"/>
      <c r="H11" s="15" t="s">
        <v>134</v>
      </c>
      <c r="I11" s="26" t="s">
        <v>30</v>
      </c>
      <c r="J11" s="27">
        <v>-358</v>
      </c>
      <c r="K11" s="27">
        <f>ROUND(K10+J11,5)</f>
        <v>-3932.6</v>
      </c>
    </row>
    <row r="12" spans="1:11" ht="15">
      <c r="A12" s="15"/>
      <c r="B12" s="15"/>
      <c r="C12" s="15"/>
      <c r="D12" s="15"/>
      <c r="E12" s="15" t="s">
        <v>100</v>
      </c>
      <c r="F12" s="25">
        <v>44466</v>
      </c>
      <c r="G12" s="15"/>
      <c r="H12" s="15" t="s">
        <v>135</v>
      </c>
      <c r="I12" s="26" t="s">
        <v>30</v>
      </c>
      <c r="J12" s="27">
        <v>-300</v>
      </c>
      <c r="K12" s="27">
        <f>ROUND(K11+J12,5)</f>
        <v>-4232.6</v>
      </c>
    </row>
    <row r="13" spans="1:11" ht="15">
      <c r="A13" s="15"/>
      <c r="B13" s="15"/>
      <c r="C13" s="15"/>
      <c r="D13" s="15"/>
      <c r="E13" s="15" t="s">
        <v>100</v>
      </c>
      <c r="F13" s="25">
        <v>44466</v>
      </c>
      <c r="G13" s="15"/>
      <c r="H13" s="15" t="s">
        <v>136</v>
      </c>
      <c r="I13" s="26" t="s">
        <v>30</v>
      </c>
      <c r="J13" s="27">
        <v>-300</v>
      </c>
      <c r="K13" s="27">
        <f>ROUND(K12+J13,5)</f>
        <v>-4532.6</v>
      </c>
    </row>
    <row r="14" spans="1:11" ht="15">
      <c r="A14" s="15"/>
      <c r="B14" s="15"/>
      <c r="C14" s="15"/>
      <c r="D14" s="15"/>
      <c r="E14" s="15" t="s">
        <v>100</v>
      </c>
      <c r="F14" s="25">
        <v>44466</v>
      </c>
      <c r="G14" s="15"/>
      <c r="H14" s="15" t="s">
        <v>137</v>
      </c>
      <c r="I14" s="26" t="s">
        <v>30</v>
      </c>
      <c r="J14" s="27">
        <v>-300</v>
      </c>
      <c r="K14" s="27">
        <f>ROUND(K13+J14,5)</f>
        <v>-4832.6</v>
      </c>
    </row>
    <row r="15" spans="1:11" ht="15">
      <c r="A15" s="15"/>
      <c r="B15" s="15"/>
      <c r="C15" s="15"/>
      <c r="D15" s="15"/>
      <c r="E15" s="15" t="s">
        <v>100</v>
      </c>
      <c r="F15" s="25">
        <v>44466</v>
      </c>
      <c r="G15" s="15"/>
      <c r="H15" s="15" t="s">
        <v>138</v>
      </c>
      <c r="I15" s="26" t="s">
        <v>30</v>
      </c>
      <c r="J15" s="27">
        <v>-300</v>
      </c>
      <c r="K15" s="27">
        <f>ROUND(K14+J15,5)</f>
        <v>-5132.6</v>
      </c>
    </row>
    <row r="16" spans="1:11" ht="15">
      <c r="A16" s="15"/>
      <c r="B16" s="15"/>
      <c r="C16" s="15"/>
      <c r="D16" s="15"/>
      <c r="E16" s="15" t="s">
        <v>100</v>
      </c>
      <c r="F16" s="25">
        <v>44466</v>
      </c>
      <c r="G16" s="15"/>
      <c r="H16" s="15" t="s">
        <v>139</v>
      </c>
      <c r="I16" s="26" t="s">
        <v>30</v>
      </c>
      <c r="J16" s="27">
        <v>-300</v>
      </c>
      <c r="K16" s="27">
        <f>ROUND(K15+J16,5)</f>
        <v>-5432.6</v>
      </c>
    </row>
    <row r="17" spans="1:11" ht="15.75" thickBot="1">
      <c r="A17" s="15"/>
      <c r="B17" s="15"/>
      <c r="C17" s="15"/>
      <c r="D17" s="15"/>
      <c r="E17" s="15" t="s">
        <v>100</v>
      </c>
      <c r="F17" s="25">
        <v>44466</v>
      </c>
      <c r="G17" s="15"/>
      <c r="H17" s="15" t="s">
        <v>140</v>
      </c>
      <c r="I17" s="26" t="s">
        <v>30</v>
      </c>
      <c r="J17" s="28">
        <v>-300</v>
      </c>
      <c r="K17" s="28">
        <f>ROUND(K16+J17,5)</f>
        <v>-5732.6</v>
      </c>
    </row>
    <row r="18" spans="1:11" ht="15">
      <c r="A18" s="15"/>
      <c r="B18" s="15"/>
      <c r="C18" s="15"/>
      <c r="D18" s="15" t="s">
        <v>102</v>
      </c>
      <c r="E18" s="15"/>
      <c r="F18" s="25"/>
      <c r="G18" s="15"/>
      <c r="H18" s="15"/>
      <c r="I18" s="29"/>
      <c r="J18" s="27">
        <f>ROUND(SUM(J7:J17),5)</f>
        <v>-5732.6</v>
      </c>
      <c r="K18" s="27">
        <f>K17</f>
        <v>-5732.6</v>
      </c>
    </row>
    <row r="19" spans="1:11" ht="15">
      <c r="A19" s="9"/>
      <c r="B19" s="9"/>
      <c r="C19" s="9"/>
      <c r="D19" s="9" t="s">
        <v>141</v>
      </c>
      <c r="E19" s="9"/>
      <c r="F19" s="22"/>
      <c r="G19" s="9"/>
      <c r="H19" s="9"/>
      <c r="I19" s="23"/>
      <c r="J19" s="24"/>
      <c r="K19" s="24"/>
    </row>
    <row r="20" spans="1:11" ht="15">
      <c r="A20" s="15"/>
      <c r="B20" s="15"/>
      <c r="C20" s="15"/>
      <c r="D20" s="15"/>
      <c r="E20" s="15" t="s">
        <v>4</v>
      </c>
      <c r="F20" s="25">
        <v>44440</v>
      </c>
      <c r="G20" s="15"/>
      <c r="H20" s="15"/>
      <c r="I20" s="26" t="s">
        <v>30</v>
      </c>
      <c r="J20" s="27">
        <v>300</v>
      </c>
      <c r="K20" s="27">
        <f>ROUND(K19+J20,5)</f>
        <v>300</v>
      </c>
    </row>
    <row r="21" spans="1:11" ht="15">
      <c r="A21" s="15"/>
      <c r="B21" s="15"/>
      <c r="C21" s="15"/>
      <c r="D21" s="15"/>
      <c r="E21" s="15" t="s">
        <v>4</v>
      </c>
      <c r="F21" s="25">
        <v>44441</v>
      </c>
      <c r="G21" s="15"/>
      <c r="H21" s="15"/>
      <c r="I21" s="26" t="s">
        <v>30</v>
      </c>
      <c r="J21" s="27">
        <v>85</v>
      </c>
      <c r="K21" s="27">
        <f>ROUND(K20+J21,5)</f>
        <v>385</v>
      </c>
    </row>
    <row r="22" spans="1:11" ht="15">
      <c r="A22" s="15"/>
      <c r="B22" s="15"/>
      <c r="C22" s="15"/>
      <c r="D22" s="15"/>
      <c r="E22" s="15" t="s">
        <v>4</v>
      </c>
      <c r="F22" s="25">
        <v>44448</v>
      </c>
      <c r="G22" s="15"/>
      <c r="H22" s="15"/>
      <c r="I22" s="26" t="s">
        <v>30</v>
      </c>
      <c r="J22" s="27">
        <v>1325</v>
      </c>
      <c r="K22" s="27">
        <f>ROUND(K21+J22,5)</f>
        <v>1710</v>
      </c>
    </row>
    <row r="23" spans="1:11" ht="15">
      <c r="A23" s="15"/>
      <c r="B23" s="15"/>
      <c r="C23" s="15"/>
      <c r="D23" s="15"/>
      <c r="E23" s="15" t="s">
        <v>4</v>
      </c>
      <c r="F23" s="25">
        <v>44452</v>
      </c>
      <c r="G23" s="15"/>
      <c r="H23" s="15"/>
      <c r="I23" s="26" t="s">
        <v>30</v>
      </c>
      <c r="J23" s="27">
        <v>110</v>
      </c>
      <c r="K23" s="27">
        <f>ROUND(K22+J23,5)</f>
        <v>1820</v>
      </c>
    </row>
    <row r="24" spans="1:11" ht="15">
      <c r="A24" s="15"/>
      <c r="B24" s="15"/>
      <c r="C24" s="15"/>
      <c r="D24" s="15"/>
      <c r="E24" s="15" t="s">
        <v>4</v>
      </c>
      <c r="F24" s="25">
        <v>44459</v>
      </c>
      <c r="G24" s="15"/>
      <c r="H24" s="15"/>
      <c r="I24" s="26" t="s">
        <v>30</v>
      </c>
      <c r="J24" s="27">
        <v>1200</v>
      </c>
      <c r="K24" s="27">
        <f>ROUND(K23+J24,5)</f>
        <v>3020</v>
      </c>
    </row>
    <row r="25" spans="1:11" ht="15">
      <c r="A25" s="15"/>
      <c r="B25" s="15"/>
      <c r="C25" s="15"/>
      <c r="D25" s="15"/>
      <c r="E25" s="15" t="s">
        <v>4</v>
      </c>
      <c r="F25" s="25">
        <v>44460</v>
      </c>
      <c r="G25" s="15"/>
      <c r="H25" s="15"/>
      <c r="I25" s="26" t="s">
        <v>30</v>
      </c>
      <c r="J25" s="27">
        <v>50</v>
      </c>
      <c r="K25" s="27">
        <f>ROUND(K24+J25,5)</f>
        <v>3070</v>
      </c>
    </row>
    <row r="26" spans="1:11" ht="15">
      <c r="A26" s="15"/>
      <c r="B26" s="15"/>
      <c r="C26" s="15"/>
      <c r="D26" s="15"/>
      <c r="E26" s="15" t="s">
        <v>4</v>
      </c>
      <c r="F26" s="25">
        <v>44462</v>
      </c>
      <c r="G26" s="15"/>
      <c r="H26" s="15"/>
      <c r="I26" s="26" t="s">
        <v>30</v>
      </c>
      <c r="J26" s="27">
        <v>100</v>
      </c>
      <c r="K26" s="27">
        <f>ROUND(K25+J26,5)</f>
        <v>3170</v>
      </c>
    </row>
    <row r="27" spans="1:11" ht="15">
      <c r="A27" s="15"/>
      <c r="B27" s="15"/>
      <c r="C27" s="15"/>
      <c r="D27" s="15"/>
      <c r="E27" s="15" t="s">
        <v>4</v>
      </c>
      <c r="F27" s="25">
        <v>44466</v>
      </c>
      <c r="G27" s="15"/>
      <c r="H27" s="15"/>
      <c r="I27" s="26" t="s">
        <v>30</v>
      </c>
      <c r="J27" s="27">
        <v>50</v>
      </c>
      <c r="K27" s="27">
        <f>ROUND(K26+J27,5)</f>
        <v>3220</v>
      </c>
    </row>
    <row r="28" spans="1:11" ht="15">
      <c r="A28" s="15"/>
      <c r="B28" s="15"/>
      <c r="C28" s="15"/>
      <c r="D28" s="15"/>
      <c r="E28" s="15" t="s">
        <v>4</v>
      </c>
      <c r="F28" s="25">
        <v>44467</v>
      </c>
      <c r="G28" s="15"/>
      <c r="H28" s="15"/>
      <c r="I28" s="26" t="s">
        <v>30</v>
      </c>
      <c r="J28" s="27">
        <v>50</v>
      </c>
      <c r="K28" s="27">
        <f>ROUND(K27+J28,5)</f>
        <v>3270</v>
      </c>
    </row>
    <row r="29" spans="1:11" ht="15.75" thickBot="1">
      <c r="A29" s="15"/>
      <c r="B29" s="15"/>
      <c r="C29" s="15"/>
      <c r="D29" s="15"/>
      <c r="E29" s="15" t="s">
        <v>4</v>
      </c>
      <c r="F29" s="25">
        <v>44469</v>
      </c>
      <c r="G29" s="15"/>
      <c r="H29" s="15"/>
      <c r="I29" s="26" t="s">
        <v>30</v>
      </c>
      <c r="J29" s="27">
        <v>2150</v>
      </c>
      <c r="K29" s="27">
        <f>ROUND(K28+J29,5)</f>
        <v>5420</v>
      </c>
    </row>
    <row r="30" spans="1:11" ht="15.75" thickBot="1">
      <c r="A30" s="15"/>
      <c r="B30" s="15"/>
      <c r="C30" s="15"/>
      <c r="D30" s="15" t="s">
        <v>31</v>
      </c>
      <c r="E30" s="15"/>
      <c r="F30" s="25"/>
      <c r="G30" s="15"/>
      <c r="H30" s="15"/>
      <c r="I30" s="29"/>
      <c r="J30" s="30">
        <f>ROUND(SUM(J19:J29),5)</f>
        <v>5420</v>
      </c>
      <c r="K30" s="30">
        <f>K29</f>
        <v>5420</v>
      </c>
    </row>
    <row r="31" spans="1:11" ht="15.75" thickBot="1">
      <c r="A31" s="15"/>
      <c r="B31" s="15"/>
      <c r="C31" s="15" t="s">
        <v>32</v>
      </c>
      <c r="D31" s="15"/>
      <c r="E31" s="15"/>
      <c r="F31" s="25"/>
      <c r="G31" s="15"/>
      <c r="H31" s="15"/>
      <c r="I31" s="29"/>
      <c r="J31" s="31">
        <f>ROUND(J18+J30,5)</f>
        <v>-312.6</v>
      </c>
      <c r="K31" s="31">
        <f>ROUND(K18+K30,5)</f>
        <v>-312.6</v>
      </c>
    </row>
    <row r="32" spans="1:11" ht="15">
      <c r="A32" s="15" t="s">
        <v>33</v>
      </c>
      <c r="B32" s="15"/>
      <c r="C32" s="15"/>
      <c r="D32" s="15"/>
      <c r="E32" s="15"/>
      <c r="F32" s="25"/>
      <c r="G32" s="15"/>
      <c r="H32" s="15"/>
      <c r="I32" s="29"/>
      <c r="J32" s="27">
        <v>-312.6</v>
      </c>
      <c r="K32" s="27">
        <v>53815.83</v>
      </c>
    </row>
    <row r="33" spans="1:11" ht="15">
      <c r="A33" s="9"/>
      <c r="B33" s="9"/>
      <c r="C33" s="9" t="s">
        <v>142</v>
      </c>
      <c r="D33" s="9"/>
      <c r="E33" s="9"/>
      <c r="F33" s="22"/>
      <c r="G33" s="9"/>
      <c r="H33" s="9"/>
      <c r="I33" s="23"/>
      <c r="J33" s="24"/>
      <c r="K33" s="24"/>
    </row>
    <row r="34" spans="1:11" ht="15">
      <c r="A34" s="9"/>
      <c r="B34" s="9"/>
      <c r="C34" s="9"/>
      <c r="D34" s="9" t="s">
        <v>34</v>
      </c>
      <c r="E34" s="9"/>
      <c r="F34" s="22"/>
      <c r="G34" s="9"/>
      <c r="H34" s="9"/>
      <c r="I34" s="23"/>
      <c r="J34" s="24"/>
      <c r="K34" s="24"/>
    </row>
    <row r="35" spans="1:11" ht="15.75" thickBot="1">
      <c r="A35" s="4"/>
      <c r="B35" s="4"/>
      <c r="C35" s="4"/>
      <c r="D35" s="4"/>
      <c r="E35" s="15" t="s">
        <v>4</v>
      </c>
      <c r="F35" s="25">
        <v>44469</v>
      </c>
      <c r="G35" s="15"/>
      <c r="H35" s="15"/>
      <c r="I35" s="26"/>
      <c r="J35" s="27">
        <v>50</v>
      </c>
      <c r="K35" s="27">
        <f>ROUND(K34+J35,5)</f>
        <v>50</v>
      </c>
    </row>
    <row r="36" spans="1:11" ht="15.75" thickBot="1">
      <c r="A36" s="15"/>
      <c r="B36" s="15"/>
      <c r="C36" s="15"/>
      <c r="D36" s="15" t="s">
        <v>31</v>
      </c>
      <c r="E36" s="15"/>
      <c r="F36" s="25"/>
      <c r="G36" s="15"/>
      <c r="H36" s="15"/>
      <c r="I36" s="29"/>
      <c r="J36" s="30">
        <f>ROUND(SUM(J34:J35),5)</f>
        <v>50</v>
      </c>
      <c r="K36" s="30">
        <f>K35</f>
        <v>50</v>
      </c>
    </row>
    <row r="37" spans="1:11" ht="15.75" thickBot="1">
      <c r="A37" s="15"/>
      <c r="B37" s="15"/>
      <c r="C37" s="15" t="s">
        <v>143</v>
      </c>
      <c r="D37" s="15"/>
      <c r="E37" s="15"/>
      <c r="F37" s="25"/>
      <c r="G37" s="15"/>
      <c r="H37" s="15"/>
      <c r="I37" s="29"/>
      <c r="J37" s="30">
        <f>J36</f>
        <v>50</v>
      </c>
      <c r="K37" s="30">
        <f>K36</f>
        <v>50</v>
      </c>
    </row>
    <row r="38" spans="1:11" ht="15.75" thickBot="1">
      <c r="A38" s="15" t="s">
        <v>130</v>
      </c>
      <c r="B38" s="15"/>
      <c r="C38" s="15"/>
      <c r="D38" s="15"/>
      <c r="E38" s="15"/>
      <c r="F38" s="25"/>
      <c r="G38" s="15"/>
      <c r="H38" s="15"/>
      <c r="I38" s="29"/>
      <c r="J38" s="30">
        <f>ROUND(J32+J37,5)</f>
        <v>-262.6</v>
      </c>
      <c r="K38" s="30">
        <f>ROUND(K32+K37,5)</f>
        <v>53865.83</v>
      </c>
    </row>
    <row r="39" spans="1:14" ht="15.75" thickBot="1">
      <c r="A39" s="9" t="s">
        <v>35</v>
      </c>
      <c r="B39" s="9"/>
      <c r="C39" s="9"/>
      <c r="D39" s="9"/>
      <c r="E39" s="9"/>
      <c r="F39" s="22"/>
      <c r="G39" s="9"/>
      <c r="H39" s="9"/>
      <c r="I39" s="23"/>
      <c r="J39" s="16">
        <f>J38</f>
        <v>-262.6</v>
      </c>
      <c r="K39" s="16">
        <f>K38</f>
        <v>53865.83</v>
      </c>
      <c r="L39" s="3"/>
      <c r="M39" s="3"/>
      <c r="N39" s="3"/>
    </row>
    <row r="40" ht="15.75" thickTop="1"/>
    <row r="46" spans="1:14" s="3" customFormat="1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K32" sqref="K32"/>
    </sheetView>
  </sheetViews>
  <sheetFormatPr defaultColWidth="9.140625" defaultRowHeight="15"/>
  <cols>
    <col min="1" max="3" width="3.00390625" style="18" customWidth="1"/>
    <col min="4" max="4" width="24.28125" style="18" customWidth="1"/>
    <col min="5" max="5" width="6.140625" style="18" bestFit="1" customWidth="1"/>
    <col min="6" max="6" width="8.7109375" style="18" bestFit="1" customWidth="1"/>
    <col min="7" max="7" width="4.57421875" style="18" bestFit="1" customWidth="1"/>
    <col min="8" max="8" width="5.421875" style="18" bestFit="1" customWidth="1"/>
    <col min="9" max="9" width="3.28125" style="18" bestFit="1" customWidth="1"/>
    <col min="10" max="10" width="7.28125" style="18" bestFit="1" customWidth="1"/>
    <col min="11" max="11" width="8.7109375" style="18" bestFit="1" customWidth="1"/>
    <col min="12" max="16384" width="9.140625" style="18" customWidth="1"/>
  </cols>
  <sheetData>
    <row r="1" spans="1:11" ht="15.7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12" t="s">
        <v>128</v>
      </c>
    </row>
    <row r="2" spans="1:11" ht="18">
      <c r="A2" s="6" t="s">
        <v>19</v>
      </c>
      <c r="B2" s="4"/>
      <c r="C2" s="4"/>
      <c r="D2" s="4"/>
      <c r="E2" s="4"/>
      <c r="F2" s="4"/>
      <c r="G2" s="4"/>
      <c r="H2" s="4"/>
      <c r="I2" s="4"/>
      <c r="J2" s="4"/>
      <c r="K2" s="7">
        <v>44479</v>
      </c>
    </row>
    <row r="3" spans="1:11" ht="15">
      <c r="A3" s="8" t="s">
        <v>129</v>
      </c>
      <c r="B3" s="4"/>
      <c r="C3" s="4"/>
      <c r="D3" s="4"/>
      <c r="E3" s="4"/>
      <c r="F3" s="4"/>
      <c r="G3" s="4"/>
      <c r="H3" s="4"/>
      <c r="I3" s="4"/>
      <c r="J3" s="4"/>
      <c r="K3" s="12" t="s">
        <v>20</v>
      </c>
    </row>
    <row r="4" spans="1:11" s="2" customFormat="1" ht="15.75" thickBot="1">
      <c r="A4" s="13"/>
      <c r="B4" s="13"/>
      <c r="C4" s="13"/>
      <c r="D4" s="13"/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 t="s">
        <v>26</v>
      </c>
      <c r="K4" s="14" t="s">
        <v>27</v>
      </c>
    </row>
    <row r="5" spans="1:11" ht="15.75" thickTop="1">
      <c r="A5" s="9" t="s">
        <v>28</v>
      </c>
      <c r="B5" s="9"/>
      <c r="C5" s="9"/>
      <c r="D5" s="9"/>
      <c r="E5" s="9"/>
      <c r="F5" s="22"/>
      <c r="G5" s="9"/>
      <c r="H5" s="9"/>
      <c r="I5" s="23"/>
      <c r="J5" s="24"/>
      <c r="K5" s="24">
        <v>33119.09</v>
      </c>
    </row>
    <row r="6" spans="1:11" ht="15">
      <c r="A6" s="9"/>
      <c r="B6" s="9"/>
      <c r="C6" s="9" t="s">
        <v>29</v>
      </c>
      <c r="D6" s="9"/>
      <c r="E6" s="9"/>
      <c r="F6" s="22"/>
      <c r="G6" s="9"/>
      <c r="H6" s="9"/>
      <c r="I6" s="23"/>
      <c r="J6" s="24"/>
      <c r="K6" s="24"/>
    </row>
    <row r="7" spans="1:11" ht="15">
      <c r="A7" s="9"/>
      <c r="B7" s="9"/>
      <c r="C7" s="9"/>
      <c r="D7" s="9" t="s">
        <v>34</v>
      </c>
      <c r="E7" s="9"/>
      <c r="F7" s="22"/>
      <c r="G7" s="9"/>
      <c r="H7" s="9"/>
      <c r="I7" s="23"/>
      <c r="J7" s="24"/>
      <c r="K7" s="24"/>
    </row>
    <row r="8" spans="1:11" ht="15.75" thickBot="1">
      <c r="A8" s="4"/>
      <c r="B8" s="4"/>
      <c r="C8" s="4"/>
      <c r="D8" s="4"/>
      <c r="E8" s="15" t="s">
        <v>4</v>
      </c>
      <c r="F8" s="25">
        <v>44469</v>
      </c>
      <c r="G8" s="15"/>
      <c r="H8" s="15"/>
      <c r="I8" s="26" t="s">
        <v>30</v>
      </c>
      <c r="J8" s="27">
        <v>0.27</v>
      </c>
      <c r="K8" s="27">
        <f>ROUND(K7+J8,5)</f>
        <v>0.27</v>
      </c>
    </row>
    <row r="9" spans="1:11" ht="15.75" thickBot="1">
      <c r="A9" s="15"/>
      <c r="B9" s="15"/>
      <c r="C9" s="15"/>
      <c r="D9" s="15" t="s">
        <v>31</v>
      </c>
      <c r="E9" s="15"/>
      <c r="F9" s="25"/>
      <c r="G9" s="15"/>
      <c r="H9" s="15"/>
      <c r="I9" s="29"/>
      <c r="J9" s="30">
        <f>ROUND(SUM(J7:J8),5)</f>
        <v>0.27</v>
      </c>
      <c r="K9" s="30">
        <f>K8</f>
        <v>0.27</v>
      </c>
    </row>
    <row r="10" spans="1:11" ht="15.75" thickBot="1">
      <c r="A10" s="15"/>
      <c r="B10" s="15"/>
      <c r="C10" s="15" t="s">
        <v>32</v>
      </c>
      <c r="D10" s="15"/>
      <c r="E10" s="15"/>
      <c r="F10" s="25"/>
      <c r="G10" s="15"/>
      <c r="H10" s="15"/>
      <c r="I10" s="29"/>
      <c r="J10" s="30">
        <f>J9</f>
        <v>0.27</v>
      </c>
      <c r="K10" s="30">
        <f>K9</f>
        <v>0.27</v>
      </c>
    </row>
    <row r="11" spans="1:11" ht="15.75" thickBot="1">
      <c r="A11" s="15" t="s">
        <v>33</v>
      </c>
      <c r="B11" s="15"/>
      <c r="C11" s="15"/>
      <c r="D11" s="15"/>
      <c r="E11" s="15"/>
      <c r="F11" s="25"/>
      <c r="G11" s="15"/>
      <c r="H11" s="15"/>
      <c r="I11" s="29"/>
      <c r="J11" s="30">
        <v>0.27</v>
      </c>
      <c r="K11" s="30">
        <v>33119.36</v>
      </c>
    </row>
    <row r="12" spans="1:11" ht="15.75" thickBot="1">
      <c r="A12" s="15" t="s">
        <v>130</v>
      </c>
      <c r="B12" s="15"/>
      <c r="C12" s="15"/>
      <c r="D12" s="15"/>
      <c r="E12" s="15"/>
      <c r="F12" s="25"/>
      <c r="G12" s="15"/>
      <c r="H12" s="15"/>
      <c r="I12" s="29"/>
      <c r="J12" s="30">
        <f>J11</f>
        <v>0.27</v>
      </c>
      <c r="K12" s="30">
        <f>K11</f>
        <v>33119.36</v>
      </c>
    </row>
    <row r="13" spans="1:11" s="3" customFormat="1" ht="12" thickBot="1">
      <c r="A13" s="9" t="s">
        <v>35</v>
      </c>
      <c r="B13" s="9"/>
      <c r="C13" s="9"/>
      <c r="D13" s="9"/>
      <c r="E13" s="9"/>
      <c r="F13" s="22"/>
      <c r="G13" s="9"/>
      <c r="H13" s="9"/>
      <c r="I13" s="23"/>
      <c r="J13" s="16">
        <f>J12</f>
        <v>0.27</v>
      </c>
      <c r="K13" s="16">
        <f>K12</f>
        <v>33119.36</v>
      </c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selection activeCell="S17" sqref="S17"/>
    </sheetView>
  </sheetViews>
  <sheetFormatPr defaultColWidth="9.140625" defaultRowHeight="15"/>
  <cols>
    <col min="1" max="4" width="3.00390625" style="3" customWidth="1"/>
    <col min="5" max="5" width="22.421875" style="3" customWidth="1"/>
    <col min="6" max="6" width="11.57421875" style="18" bestFit="1" customWidth="1"/>
    <col min="7" max="16384" width="9.140625" style="18" customWidth="1"/>
  </cols>
  <sheetData>
    <row r="1" spans="1:6" ht="15.75">
      <c r="A1" s="5" t="s">
        <v>18</v>
      </c>
      <c r="B1" s="9"/>
      <c r="C1" s="9"/>
      <c r="D1" s="9"/>
      <c r="E1" s="9"/>
      <c r="F1" s="12" t="s">
        <v>144</v>
      </c>
    </row>
    <row r="2" spans="1:6" ht="18">
      <c r="A2" s="6" t="s">
        <v>5</v>
      </c>
      <c r="B2" s="9"/>
      <c r="C2" s="9"/>
      <c r="D2" s="9"/>
      <c r="E2" s="9"/>
      <c r="F2" s="7">
        <v>44479</v>
      </c>
    </row>
    <row r="3" spans="1:6" ht="15">
      <c r="A3" s="8" t="s">
        <v>145</v>
      </c>
      <c r="B3" s="9"/>
      <c r="C3" s="9"/>
      <c r="D3" s="9"/>
      <c r="E3" s="9"/>
      <c r="F3" s="12" t="s">
        <v>115</v>
      </c>
    </row>
    <row r="4" spans="1:6" s="2" customFormat="1" ht="15.75" thickBot="1">
      <c r="A4" s="17"/>
      <c r="B4" s="17"/>
      <c r="C4" s="17"/>
      <c r="D4" s="17"/>
      <c r="E4" s="17"/>
      <c r="F4" s="14" t="s">
        <v>146</v>
      </c>
    </row>
    <row r="5" spans="1:6" ht="15.75" thickTop="1">
      <c r="A5" s="9" t="s">
        <v>6</v>
      </c>
      <c r="B5" s="9"/>
      <c r="C5" s="9"/>
      <c r="D5" s="9"/>
      <c r="E5" s="9"/>
      <c r="F5" s="27"/>
    </row>
    <row r="6" spans="1:6" ht="15">
      <c r="A6" s="9"/>
      <c r="B6" s="9" t="s">
        <v>36</v>
      </c>
      <c r="C6" s="9"/>
      <c r="D6" s="9"/>
      <c r="E6" s="9"/>
      <c r="F6" s="27"/>
    </row>
    <row r="7" spans="1:6" ht="15">
      <c r="A7" s="9"/>
      <c r="B7" s="9"/>
      <c r="C7" s="9" t="s">
        <v>37</v>
      </c>
      <c r="D7" s="9"/>
      <c r="E7" s="9"/>
      <c r="F7" s="27"/>
    </row>
    <row r="8" spans="1:6" ht="15">
      <c r="A8" s="9"/>
      <c r="B8" s="9"/>
      <c r="C8" s="9"/>
      <c r="D8" s="9" t="s">
        <v>38</v>
      </c>
      <c r="E8" s="9"/>
      <c r="F8" s="27">
        <v>53865.83</v>
      </c>
    </row>
    <row r="9" spans="1:6" ht="15.75" thickBot="1">
      <c r="A9" s="9"/>
      <c r="B9" s="9"/>
      <c r="C9" s="9"/>
      <c r="D9" s="9" t="s">
        <v>39</v>
      </c>
      <c r="E9" s="9"/>
      <c r="F9" s="28">
        <v>33119.36</v>
      </c>
    </row>
    <row r="10" spans="1:6" ht="15">
      <c r="A10" s="9"/>
      <c r="B10" s="9"/>
      <c r="C10" s="9" t="s">
        <v>40</v>
      </c>
      <c r="D10" s="9"/>
      <c r="E10" s="9"/>
      <c r="F10" s="27">
        <f>ROUND(SUM(F7:F9),5)</f>
        <v>86985.19</v>
      </c>
    </row>
    <row r="11" spans="1:6" ht="15">
      <c r="A11" s="9"/>
      <c r="B11" s="9"/>
      <c r="C11" s="9" t="s">
        <v>119</v>
      </c>
      <c r="D11" s="9"/>
      <c r="E11" s="9"/>
      <c r="F11" s="27"/>
    </row>
    <row r="12" spans="1:10" s="3" customFormat="1" ht="15.75" thickBot="1">
      <c r="A12" s="9"/>
      <c r="B12" s="9"/>
      <c r="C12" s="9"/>
      <c r="D12" s="9" t="s">
        <v>119</v>
      </c>
      <c r="E12" s="9"/>
      <c r="F12" s="27">
        <v>5500</v>
      </c>
      <c r="G12" s="18"/>
      <c r="H12" s="18"/>
      <c r="I12" s="18"/>
      <c r="J12" s="18"/>
    </row>
    <row r="13" spans="1:6" ht="15.75" thickBot="1">
      <c r="A13" s="9"/>
      <c r="B13" s="9"/>
      <c r="C13" s="9" t="s">
        <v>120</v>
      </c>
      <c r="D13" s="9"/>
      <c r="E13" s="9"/>
      <c r="F13" s="30">
        <f>ROUND(SUM(F11:F12),5)</f>
        <v>5500</v>
      </c>
    </row>
    <row r="14" spans="1:6" ht="15.75" thickBot="1">
      <c r="A14" s="9"/>
      <c r="B14" s="9" t="s">
        <v>41</v>
      </c>
      <c r="C14" s="9"/>
      <c r="D14" s="9"/>
      <c r="E14" s="9"/>
      <c r="F14" s="30">
        <f>ROUND(F6+F10+F13,5)</f>
        <v>92485.19</v>
      </c>
    </row>
    <row r="15" spans="1:10" ht="15.75" thickBot="1">
      <c r="A15" s="9" t="s">
        <v>7</v>
      </c>
      <c r="B15" s="9"/>
      <c r="C15" s="9"/>
      <c r="D15" s="9"/>
      <c r="E15" s="9"/>
      <c r="F15" s="16">
        <f>ROUND(F5+F14,5)</f>
        <v>92485.19</v>
      </c>
      <c r="G15" s="3"/>
      <c r="H15" s="3"/>
      <c r="I15" s="3"/>
      <c r="J15" s="3"/>
    </row>
    <row r="16" spans="1:6" ht="15.75" thickTop="1">
      <c r="A16" s="9" t="s">
        <v>42</v>
      </c>
      <c r="B16" s="9"/>
      <c r="C16" s="9"/>
      <c r="D16" s="9"/>
      <c r="E16" s="9"/>
      <c r="F16" s="27"/>
    </row>
    <row r="17" spans="1:6" ht="15">
      <c r="A17" s="9"/>
      <c r="B17" s="9" t="s">
        <v>147</v>
      </c>
      <c r="C17" s="9"/>
      <c r="D17" s="9"/>
      <c r="E17" s="9"/>
      <c r="F17" s="27"/>
    </row>
    <row r="18" spans="1:6" ht="15">
      <c r="A18" s="9"/>
      <c r="B18" s="9"/>
      <c r="C18" s="9" t="s">
        <v>148</v>
      </c>
      <c r="D18" s="9"/>
      <c r="E18" s="9"/>
      <c r="F18" s="27"/>
    </row>
    <row r="19" spans="1:6" ht="15">
      <c r="A19" s="9"/>
      <c r="B19" s="9"/>
      <c r="C19" s="9"/>
      <c r="D19" s="9" t="s">
        <v>149</v>
      </c>
      <c r="E19" s="9"/>
      <c r="F19" s="27"/>
    </row>
    <row r="20" spans="1:6" ht="15.75" thickBot="1">
      <c r="A20" s="9"/>
      <c r="B20" s="9"/>
      <c r="C20" s="9"/>
      <c r="D20" s="9"/>
      <c r="E20" s="9" t="s">
        <v>106</v>
      </c>
      <c r="F20" s="27">
        <v>959.68</v>
      </c>
    </row>
    <row r="21" spans="1:6" ht="15.75" thickBot="1">
      <c r="A21" s="9"/>
      <c r="B21" s="9"/>
      <c r="C21" s="9"/>
      <c r="D21" s="9" t="s">
        <v>150</v>
      </c>
      <c r="E21" s="9"/>
      <c r="F21" s="30">
        <f>ROUND(SUM(F19:F20),5)</f>
        <v>959.68</v>
      </c>
    </row>
    <row r="22" spans="1:6" ht="15.75" thickBot="1">
      <c r="A22" s="9"/>
      <c r="B22" s="9"/>
      <c r="C22" s="9" t="s">
        <v>151</v>
      </c>
      <c r="D22" s="9"/>
      <c r="E22" s="9"/>
      <c r="F22" s="31">
        <f>ROUND(F18+F21,5)</f>
        <v>959.68</v>
      </c>
    </row>
    <row r="23" spans="1:6" ht="15">
      <c r="A23" s="9"/>
      <c r="B23" s="9" t="s">
        <v>152</v>
      </c>
      <c r="C23" s="9"/>
      <c r="D23" s="9"/>
      <c r="E23" s="9"/>
      <c r="F23" s="27">
        <f>ROUND(F17+F22,5)</f>
        <v>959.68</v>
      </c>
    </row>
    <row r="24" spans="1:6" ht="15">
      <c r="A24" s="9"/>
      <c r="B24" s="9" t="s">
        <v>43</v>
      </c>
      <c r="C24" s="9"/>
      <c r="D24" s="9"/>
      <c r="E24" s="9"/>
      <c r="F24" s="27"/>
    </row>
    <row r="25" spans="1:6" ht="15">
      <c r="A25" s="9"/>
      <c r="B25" s="9"/>
      <c r="C25" s="9" t="s">
        <v>44</v>
      </c>
      <c r="D25" s="9"/>
      <c r="E25" s="9"/>
      <c r="F25" s="27">
        <v>17716.55</v>
      </c>
    </row>
    <row r="26" spans="1:6" ht="15">
      <c r="A26" s="9"/>
      <c r="B26" s="9"/>
      <c r="C26" s="9" t="s">
        <v>45</v>
      </c>
      <c r="D26" s="9"/>
      <c r="E26" s="9"/>
      <c r="F26" s="27">
        <v>13000</v>
      </c>
    </row>
    <row r="27" spans="1:6" ht="15">
      <c r="A27" s="9"/>
      <c r="B27" s="9"/>
      <c r="C27" s="9" t="s">
        <v>46</v>
      </c>
      <c r="D27" s="9"/>
      <c r="E27" s="9"/>
      <c r="F27" s="27">
        <v>15227.22</v>
      </c>
    </row>
    <row r="28" spans="1:6" ht="15.75" thickBot="1">
      <c r="A28" s="9"/>
      <c r="B28" s="9"/>
      <c r="C28" s="9" t="s">
        <v>3</v>
      </c>
      <c r="D28" s="9"/>
      <c r="E28" s="9"/>
      <c r="F28" s="27">
        <v>45581.74</v>
      </c>
    </row>
    <row r="29" spans="1:6" ht="15.75" thickBot="1">
      <c r="A29" s="9"/>
      <c r="B29" s="9" t="s">
        <v>47</v>
      </c>
      <c r="C29" s="9"/>
      <c r="D29" s="9"/>
      <c r="E29" s="9"/>
      <c r="F29" s="30">
        <f>ROUND(SUM(F24:F28),5)</f>
        <v>91525.51</v>
      </c>
    </row>
    <row r="30" spans="1:11" s="3" customFormat="1" ht="15.75" thickBot="1">
      <c r="A30" s="9" t="s">
        <v>48</v>
      </c>
      <c r="B30" s="9"/>
      <c r="C30" s="9"/>
      <c r="D30" s="9"/>
      <c r="E30" s="9"/>
      <c r="F30" s="16">
        <f>ROUND(F16+F23+F29,5)</f>
        <v>92485.19</v>
      </c>
      <c r="K30" s="18"/>
    </row>
    <row r="31" ht="15.75" thickTop="1">
      <c r="K31" s="3"/>
    </row>
  </sheetData>
  <sheetProtection/>
  <printOptions/>
  <pageMargins left="0.7" right="0.7" top="0.75" bottom="0.75" header="0.3" footer="0.3"/>
  <pageSetup fitToHeight="1" fitToWidth="1"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Q13" sqref="Q13"/>
    </sheetView>
  </sheetViews>
  <sheetFormatPr defaultColWidth="9.140625" defaultRowHeight="15"/>
  <cols>
    <col min="1" max="6" width="3.00390625" style="3" customWidth="1"/>
    <col min="7" max="7" width="27.8515625" style="3" customWidth="1"/>
    <col min="8" max="8" width="19.8515625" style="18" bestFit="1" customWidth="1"/>
    <col min="9" max="9" width="11.28125" style="18" bestFit="1" customWidth="1"/>
    <col min="10" max="10" width="7.8515625" style="18" bestFit="1" customWidth="1"/>
    <col min="11" max="11" width="13.421875" style="18" bestFit="1" customWidth="1"/>
    <col min="12" max="12" width="11.57421875" style="18" bestFit="1" customWidth="1"/>
    <col min="13" max="16384" width="9.140625" style="18" customWidth="1"/>
  </cols>
  <sheetData>
    <row r="1" spans="1:12" ht="15.75">
      <c r="A1" s="5" t="s">
        <v>18</v>
      </c>
      <c r="B1" s="9"/>
      <c r="C1" s="9"/>
      <c r="D1" s="9"/>
      <c r="E1" s="9"/>
      <c r="F1" s="9"/>
      <c r="G1" s="9"/>
      <c r="H1" s="4"/>
      <c r="I1" s="4"/>
      <c r="J1" s="4"/>
      <c r="K1" s="4"/>
      <c r="L1" s="12" t="s">
        <v>153</v>
      </c>
    </row>
    <row r="2" spans="1:12" ht="18">
      <c r="A2" s="6" t="s">
        <v>49</v>
      </c>
      <c r="B2" s="9"/>
      <c r="C2" s="9"/>
      <c r="D2" s="9"/>
      <c r="E2" s="9"/>
      <c r="F2" s="9"/>
      <c r="G2" s="9"/>
      <c r="H2" s="4"/>
      <c r="I2" s="4"/>
      <c r="J2" s="4"/>
      <c r="K2" s="4"/>
      <c r="L2" s="7">
        <v>44479</v>
      </c>
    </row>
    <row r="3" spans="1:12" ht="15">
      <c r="A3" s="8" t="s">
        <v>154</v>
      </c>
      <c r="B3" s="9"/>
      <c r="C3" s="9"/>
      <c r="D3" s="9"/>
      <c r="E3" s="9"/>
      <c r="F3" s="9"/>
      <c r="G3" s="9"/>
      <c r="H3" s="4"/>
      <c r="I3" s="4"/>
      <c r="J3" s="4"/>
      <c r="K3" s="4"/>
      <c r="L3" s="12" t="s">
        <v>115</v>
      </c>
    </row>
    <row r="4" spans="1:15" ht="15.75" thickBot="1">
      <c r="A4" s="17"/>
      <c r="B4" s="17"/>
      <c r="C4" s="17"/>
      <c r="D4" s="17"/>
      <c r="E4" s="17"/>
      <c r="F4" s="17"/>
      <c r="G4" s="17"/>
      <c r="H4" s="14" t="s">
        <v>95</v>
      </c>
      <c r="I4" s="14" t="s">
        <v>96</v>
      </c>
      <c r="J4" s="14" t="s">
        <v>8</v>
      </c>
      <c r="K4" s="14" t="s">
        <v>9</v>
      </c>
      <c r="L4" s="14" t="s">
        <v>10</v>
      </c>
      <c r="M4" s="2"/>
      <c r="N4" s="2"/>
      <c r="O4" s="2"/>
    </row>
    <row r="5" spans="1:12" ht="15.75" thickTop="1">
      <c r="A5" s="9"/>
      <c r="B5" s="9" t="s">
        <v>50</v>
      </c>
      <c r="C5" s="9"/>
      <c r="D5" s="9"/>
      <c r="E5" s="9"/>
      <c r="F5" s="9"/>
      <c r="G5" s="9"/>
      <c r="H5" s="27"/>
      <c r="I5" s="27"/>
      <c r="J5" s="27"/>
      <c r="K5" s="27"/>
      <c r="L5" s="27"/>
    </row>
    <row r="6" spans="1:12" ht="15">
      <c r="A6" s="9"/>
      <c r="B6" s="9"/>
      <c r="C6" s="9"/>
      <c r="D6" s="9" t="s">
        <v>0</v>
      </c>
      <c r="E6" s="9"/>
      <c r="F6" s="9"/>
      <c r="G6" s="9"/>
      <c r="H6" s="27"/>
      <c r="I6" s="27"/>
      <c r="J6" s="27"/>
      <c r="K6" s="27"/>
      <c r="L6" s="27"/>
    </row>
    <row r="7" spans="1:12" ht="15">
      <c r="A7" s="9"/>
      <c r="B7" s="9"/>
      <c r="C7" s="9"/>
      <c r="D7" s="9"/>
      <c r="E7" s="9" t="s">
        <v>51</v>
      </c>
      <c r="F7" s="9"/>
      <c r="G7" s="9"/>
      <c r="H7" s="27"/>
      <c r="I7" s="27"/>
      <c r="J7" s="27"/>
      <c r="K7" s="27"/>
      <c r="L7" s="27"/>
    </row>
    <row r="8" spans="1:12" ht="15">
      <c r="A8" s="9"/>
      <c r="B8" s="9"/>
      <c r="C8" s="9"/>
      <c r="D8" s="9"/>
      <c r="E8" s="9"/>
      <c r="F8" s="9" t="s">
        <v>52</v>
      </c>
      <c r="G8" s="9"/>
      <c r="H8" s="27">
        <v>0</v>
      </c>
      <c r="I8" s="27">
        <v>0</v>
      </c>
      <c r="J8" s="27">
        <v>47100</v>
      </c>
      <c r="K8" s="27">
        <v>0</v>
      </c>
      <c r="L8" s="27">
        <f>ROUND(SUM(H8:K8),5)</f>
        <v>47100</v>
      </c>
    </row>
    <row r="9" spans="1:12" ht="15">
      <c r="A9" s="9"/>
      <c r="B9" s="9"/>
      <c r="C9" s="9"/>
      <c r="D9" s="9"/>
      <c r="E9" s="9"/>
      <c r="F9" s="9" t="s">
        <v>112</v>
      </c>
      <c r="G9" s="9"/>
      <c r="H9" s="27">
        <v>0</v>
      </c>
      <c r="I9" s="27">
        <v>0</v>
      </c>
      <c r="J9" s="27">
        <v>1300</v>
      </c>
      <c r="K9" s="27">
        <v>0</v>
      </c>
      <c r="L9" s="27">
        <f>ROUND(SUM(H9:K9),5)</f>
        <v>1300</v>
      </c>
    </row>
    <row r="10" spans="1:12" ht="15.75" thickBot="1">
      <c r="A10" s="9"/>
      <c r="B10" s="9"/>
      <c r="C10" s="9"/>
      <c r="D10" s="9"/>
      <c r="E10" s="9"/>
      <c r="F10" s="9" t="s">
        <v>82</v>
      </c>
      <c r="G10" s="9"/>
      <c r="H10" s="28">
        <v>0</v>
      </c>
      <c r="I10" s="28">
        <v>0</v>
      </c>
      <c r="J10" s="28">
        <v>3900</v>
      </c>
      <c r="K10" s="28">
        <v>0</v>
      </c>
      <c r="L10" s="28">
        <f>ROUND(SUM(H10:K10),5)</f>
        <v>3900</v>
      </c>
    </row>
    <row r="11" spans="1:12" ht="15">
      <c r="A11" s="9"/>
      <c r="B11" s="9"/>
      <c r="C11" s="9"/>
      <c r="D11" s="9"/>
      <c r="E11" s="9" t="s">
        <v>53</v>
      </c>
      <c r="F11" s="9"/>
      <c r="G11" s="9"/>
      <c r="H11" s="27">
        <f>ROUND(SUM(H7:H10),5)</f>
        <v>0</v>
      </c>
      <c r="I11" s="27">
        <f>ROUND(SUM(I7:I10),5)</f>
        <v>0</v>
      </c>
      <c r="J11" s="27">
        <f>ROUND(SUM(J7:J10),5)</f>
        <v>52300</v>
      </c>
      <c r="K11" s="27">
        <f>ROUND(SUM(K7:K10),5)</f>
        <v>0</v>
      </c>
      <c r="L11" s="27">
        <f>ROUND(SUM(H11:K11),5)</f>
        <v>52300</v>
      </c>
    </row>
    <row r="12" spans="1:12" ht="15">
      <c r="A12" s="9"/>
      <c r="B12" s="9"/>
      <c r="C12" s="9"/>
      <c r="D12" s="9"/>
      <c r="E12" s="9" t="s">
        <v>54</v>
      </c>
      <c r="F12" s="9"/>
      <c r="G12" s="9"/>
      <c r="H12" s="27"/>
      <c r="I12" s="27"/>
      <c r="J12" s="27"/>
      <c r="K12" s="27"/>
      <c r="L12" s="27"/>
    </row>
    <row r="13" spans="1:12" ht="15">
      <c r="A13" s="9"/>
      <c r="B13" s="9"/>
      <c r="C13" s="9"/>
      <c r="D13" s="9"/>
      <c r="E13" s="9"/>
      <c r="F13" s="9" t="s">
        <v>55</v>
      </c>
      <c r="G13" s="9"/>
      <c r="H13" s="27">
        <v>0</v>
      </c>
      <c r="I13" s="27">
        <v>0</v>
      </c>
      <c r="J13" s="27">
        <v>6000</v>
      </c>
      <c r="K13" s="27">
        <v>0</v>
      </c>
      <c r="L13" s="27">
        <f>ROUND(SUM(H13:K13),5)</f>
        <v>6000</v>
      </c>
    </row>
    <row r="14" spans="1:12" ht="15.75" thickBot="1">
      <c r="A14" s="9"/>
      <c r="B14" s="9"/>
      <c r="C14" s="9"/>
      <c r="D14" s="9"/>
      <c r="E14" s="9"/>
      <c r="F14" s="9" t="s">
        <v>56</v>
      </c>
      <c r="G14" s="9"/>
      <c r="H14" s="28">
        <v>0</v>
      </c>
      <c r="I14" s="28">
        <v>0</v>
      </c>
      <c r="J14" s="28">
        <v>1200</v>
      </c>
      <c r="K14" s="28">
        <v>0</v>
      </c>
      <c r="L14" s="28">
        <f>ROUND(SUM(H14:K14),5)</f>
        <v>1200</v>
      </c>
    </row>
    <row r="15" spans="1:12" ht="15">
      <c r="A15" s="9"/>
      <c r="B15" s="9"/>
      <c r="C15" s="9"/>
      <c r="D15" s="9"/>
      <c r="E15" s="9" t="s">
        <v>57</v>
      </c>
      <c r="F15" s="9"/>
      <c r="G15" s="9"/>
      <c r="H15" s="27">
        <f>ROUND(SUM(H12:H14),5)</f>
        <v>0</v>
      </c>
      <c r="I15" s="27">
        <f>ROUND(SUM(I12:I14),5)</f>
        <v>0</v>
      </c>
      <c r="J15" s="27">
        <f>ROUND(SUM(J12:J14),5)</f>
        <v>7200</v>
      </c>
      <c r="K15" s="27">
        <f>ROUND(SUM(K12:K14),5)</f>
        <v>0</v>
      </c>
      <c r="L15" s="27">
        <f>ROUND(SUM(H15:K15),5)</f>
        <v>7200</v>
      </c>
    </row>
    <row r="16" spans="1:12" ht="15">
      <c r="A16" s="9"/>
      <c r="B16" s="9"/>
      <c r="C16" s="9"/>
      <c r="D16" s="9"/>
      <c r="E16" s="9" t="s">
        <v>58</v>
      </c>
      <c r="F16" s="9"/>
      <c r="G16" s="9"/>
      <c r="H16" s="27"/>
      <c r="I16" s="27"/>
      <c r="J16" s="27"/>
      <c r="K16" s="27"/>
      <c r="L16" s="27"/>
    </row>
    <row r="17" spans="1:12" ht="15.75" thickBot="1">
      <c r="A17" s="9"/>
      <c r="B17" s="9"/>
      <c r="C17" s="9"/>
      <c r="D17" s="9"/>
      <c r="E17" s="9"/>
      <c r="F17" s="9" t="s">
        <v>59</v>
      </c>
      <c r="G17" s="9"/>
      <c r="H17" s="28">
        <v>0</v>
      </c>
      <c r="I17" s="28">
        <v>0</v>
      </c>
      <c r="J17" s="28">
        <v>0</v>
      </c>
      <c r="K17" s="28">
        <v>-600</v>
      </c>
      <c r="L17" s="28">
        <f>ROUND(SUM(H17:K17),5)</f>
        <v>-600</v>
      </c>
    </row>
    <row r="18" spans="1:12" ht="15">
      <c r="A18" s="9"/>
      <c r="B18" s="9"/>
      <c r="C18" s="9"/>
      <c r="D18" s="9"/>
      <c r="E18" s="9" t="s">
        <v>60</v>
      </c>
      <c r="F18" s="9"/>
      <c r="G18" s="9"/>
      <c r="H18" s="27">
        <f>ROUND(SUM(H16:H17),5)</f>
        <v>0</v>
      </c>
      <c r="I18" s="27">
        <f>ROUND(SUM(I16:I17),5)</f>
        <v>0</v>
      </c>
      <c r="J18" s="27">
        <f>ROUND(SUM(J16:J17),5)</f>
        <v>0</v>
      </c>
      <c r="K18" s="27">
        <f>ROUND(SUM(K16:K17),5)</f>
        <v>-600</v>
      </c>
      <c r="L18" s="27">
        <f>ROUND(SUM(H18:K18),5)</f>
        <v>-600</v>
      </c>
    </row>
    <row r="19" spans="1:12" ht="15">
      <c r="A19" s="9"/>
      <c r="B19" s="9"/>
      <c r="C19" s="9"/>
      <c r="D19" s="9"/>
      <c r="E19" s="9" t="s">
        <v>61</v>
      </c>
      <c r="F19" s="9"/>
      <c r="G19" s="9"/>
      <c r="H19" s="27">
        <v>0</v>
      </c>
      <c r="I19" s="27">
        <v>0</v>
      </c>
      <c r="J19" s="27">
        <v>0.83</v>
      </c>
      <c r="K19" s="27">
        <v>0</v>
      </c>
      <c r="L19" s="27">
        <f>ROUND(SUM(H19:K19),5)</f>
        <v>0.83</v>
      </c>
    </row>
    <row r="20" spans="1:12" ht="15">
      <c r="A20" s="9"/>
      <c r="B20" s="9"/>
      <c r="C20" s="9"/>
      <c r="D20" s="9"/>
      <c r="E20" s="9" t="s">
        <v>95</v>
      </c>
      <c r="F20" s="9"/>
      <c r="G20" s="9"/>
      <c r="H20" s="27">
        <v>300</v>
      </c>
      <c r="I20" s="27">
        <v>0</v>
      </c>
      <c r="J20" s="27">
        <v>0</v>
      </c>
      <c r="K20" s="27">
        <v>0</v>
      </c>
      <c r="L20" s="27">
        <f>ROUND(SUM(H20:K20),5)</f>
        <v>300</v>
      </c>
    </row>
    <row r="21" spans="1:12" ht="15">
      <c r="A21" s="9"/>
      <c r="B21" s="9"/>
      <c r="C21" s="9"/>
      <c r="D21" s="9"/>
      <c r="E21" s="9" t="s">
        <v>97</v>
      </c>
      <c r="F21" s="9"/>
      <c r="G21" s="9"/>
      <c r="H21" s="27">
        <v>0</v>
      </c>
      <c r="I21" s="27">
        <v>2645</v>
      </c>
      <c r="J21" s="27">
        <v>50</v>
      </c>
      <c r="K21" s="27">
        <v>0</v>
      </c>
      <c r="L21" s="27">
        <f>ROUND(SUM(H21:K21),5)</f>
        <v>2695</v>
      </c>
    </row>
    <row r="22" spans="1:12" ht="15.75" thickBot="1">
      <c r="A22" s="9"/>
      <c r="B22" s="9"/>
      <c r="C22" s="9"/>
      <c r="D22" s="9"/>
      <c r="E22" s="9" t="s">
        <v>103</v>
      </c>
      <c r="F22" s="9"/>
      <c r="G22" s="9"/>
      <c r="H22" s="27">
        <v>0</v>
      </c>
      <c r="I22" s="27">
        <v>0</v>
      </c>
      <c r="J22" s="27">
        <v>265.16</v>
      </c>
      <c r="K22" s="27">
        <v>0</v>
      </c>
      <c r="L22" s="27">
        <f>ROUND(SUM(H22:K22),5)</f>
        <v>265.16</v>
      </c>
    </row>
    <row r="23" spans="1:12" ht="15.75" thickBot="1">
      <c r="A23" s="9"/>
      <c r="B23" s="9"/>
      <c r="C23" s="9"/>
      <c r="D23" s="9" t="s">
        <v>1</v>
      </c>
      <c r="E23" s="9"/>
      <c r="F23" s="9"/>
      <c r="G23" s="9"/>
      <c r="H23" s="31">
        <f>ROUND(H6+H11+H15+SUM(H18:H22),5)</f>
        <v>300</v>
      </c>
      <c r="I23" s="31">
        <f>ROUND(I6+I11+I15+SUM(I18:I22),5)</f>
        <v>2645</v>
      </c>
      <c r="J23" s="31">
        <f>ROUND(J6+J11+J15+SUM(J18:J22),5)</f>
        <v>59815.99</v>
      </c>
      <c r="K23" s="31">
        <f>ROUND(K6+K11+K15+SUM(K18:K22),5)</f>
        <v>-600</v>
      </c>
      <c r="L23" s="31">
        <f>ROUND(SUM(H23:K23),5)</f>
        <v>62160.99</v>
      </c>
    </row>
    <row r="24" spans="1:12" ht="15">
      <c r="A24" s="9"/>
      <c r="B24" s="9"/>
      <c r="C24" s="9" t="s">
        <v>2</v>
      </c>
      <c r="D24" s="9"/>
      <c r="E24" s="9"/>
      <c r="F24" s="9"/>
      <c r="G24" s="9"/>
      <c r="H24" s="27">
        <f>H23</f>
        <v>300</v>
      </c>
      <c r="I24" s="27">
        <f>I23</f>
        <v>2645</v>
      </c>
      <c r="J24" s="27">
        <f>J23</f>
        <v>59815.99</v>
      </c>
      <c r="K24" s="27">
        <f>K23</f>
        <v>-600</v>
      </c>
      <c r="L24" s="27">
        <f>ROUND(SUM(H24:K24),5)</f>
        <v>62160.99</v>
      </c>
    </row>
    <row r="25" spans="1:12" ht="15">
      <c r="A25" s="9"/>
      <c r="B25" s="9"/>
      <c r="C25" s="9"/>
      <c r="D25" s="9" t="s">
        <v>64</v>
      </c>
      <c r="E25" s="9"/>
      <c r="F25" s="9"/>
      <c r="G25" s="9"/>
      <c r="H25" s="27"/>
      <c r="I25" s="27"/>
      <c r="J25" s="27"/>
      <c r="K25" s="27"/>
      <c r="L25" s="27"/>
    </row>
    <row r="26" spans="1:12" ht="15">
      <c r="A26" s="9"/>
      <c r="B26" s="9"/>
      <c r="C26" s="9"/>
      <c r="D26" s="9"/>
      <c r="E26" s="9" t="s">
        <v>65</v>
      </c>
      <c r="F26" s="9"/>
      <c r="G26" s="9"/>
      <c r="H26" s="27"/>
      <c r="I26" s="27"/>
      <c r="J26" s="27"/>
      <c r="K26" s="27"/>
      <c r="L26" s="27"/>
    </row>
    <row r="27" spans="1:12" ht="15.75" thickBot="1">
      <c r="A27" s="9"/>
      <c r="B27" s="9"/>
      <c r="C27" s="9"/>
      <c r="D27" s="9"/>
      <c r="E27" s="9"/>
      <c r="F27" s="9" t="s">
        <v>66</v>
      </c>
      <c r="G27" s="9"/>
      <c r="H27" s="28">
        <v>0</v>
      </c>
      <c r="I27" s="28">
        <v>0</v>
      </c>
      <c r="J27" s="28">
        <v>0</v>
      </c>
      <c r="K27" s="28">
        <v>3660</v>
      </c>
      <c r="L27" s="28">
        <f>ROUND(SUM(H27:K27),5)</f>
        <v>3660</v>
      </c>
    </row>
    <row r="28" spans="1:12" ht="15">
      <c r="A28" s="9"/>
      <c r="B28" s="9"/>
      <c r="C28" s="9"/>
      <c r="D28" s="9"/>
      <c r="E28" s="9" t="s">
        <v>67</v>
      </c>
      <c r="F28" s="9"/>
      <c r="G28" s="9"/>
      <c r="H28" s="27">
        <f>ROUND(SUM(H26:H27),5)</f>
        <v>0</v>
      </c>
      <c r="I28" s="27">
        <f>ROUND(SUM(I26:I27),5)</f>
        <v>0</v>
      </c>
      <c r="J28" s="27">
        <f>ROUND(SUM(J26:J27),5)</f>
        <v>0</v>
      </c>
      <c r="K28" s="27">
        <f>ROUND(SUM(K26:K27),5)</f>
        <v>3660</v>
      </c>
      <c r="L28" s="27">
        <f>ROUND(SUM(H28:K28),5)</f>
        <v>3660</v>
      </c>
    </row>
    <row r="29" spans="1:12" ht="15">
      <c r="A29" s="9"/>
      <c r="B29" s="9"/>
      <c r="C29" s="9"/>
      <c r="D29" s="9"/>
      <c r="E29" s="9" t="s">
        <v>68</v>
      </c>
      <c r="F29" s="9"/>
      <c r="G29" s="9"/>
      <c r="H29" s="27"/>
      <c r="I29" s="27"/>
      <c r="J29" s="27"/>
      <c r="K29" s="27"/>
      <c r="L29" s="27"/>
    </row>
    <row r="30" spans="1:12" ht="15">
      <c r="A30" s="9"/>
      <c r="B30" s="9"/>
      <c r="C30" s="9"/>
      <c r="D30" s="9"/>
      <c r="E30" s="9"/>
      <c r="F30" s="9" t="s">
        <v>69</v>
      </c>
      <c r="G30" s="9"/>
      <c r="H30" s="27">
        <v>0</v>
      </c>
      <c r="I30" s="27">
        <v>0</v>
      </c>
      <c r="J30" s="27">
        <v>573.74</v>
      </c>
      <c r="K30" s="27">
        <v>0</v>
      </c>
      <c r="L30" s="27">
        <f>ROUND(SUM(H30:K30),5)</f>
        <v>573.74</v>
      </c>
    </row>
    <row r="31" spans="1:12" ht="15">
      <c r="A31" s="9"/>
      <c r="B31" s="9"/>
      <c r="C31" s="9"/>
      <c r="D31" s="9"/>
      <c r="E31" s="9"/>
      <c r="F31" s="9" t="s">
        <v>71</v>
      </c>
      <c r="G31" s="9"/>
      <c r="H31" s="27"/>
      <c r="I31" s="27"/>
      <c r="J31" s="27"/>
      <c r="K31" s="27"/>
      <c r="L31" s="27"/>
    </row>
    <row r="32" spans="1:12" ht="15.75" thickBot="1">
      <c r="A32" s="9"/>
      <c r="B32" s="9"/>
      <c r="C32" s="9"/>
      <c r="D32" s="9"/>
      <c r="E32" s="9"/>
      <c r="F32" s="9"/>
      <c r="G32" s="9" t="s">
        <v>73</v>
      </c>
      <c r="H32" s="27">
        <v>0</v>
      </c>
      <c r="I32" s="27">
        <v>0</v>
      </c>
      <c r="J32" s="27">
        <v>358</v>
      </c>
      <c r="K32" s="27">
        <v>0</v>
      </c>
      <c r="L32" s="27">
        <f>ROUND(SUM(H32:K32),5)</f>
        <v>358</v>
      </c>
    </row>
    <row r="33" spans="1:12" ht="15.75" thickBot="1">
      <c r="A33" s="9"/>
      <c r="B33" s="9"/>
      <c r="C33" s="9"/>
      <c r="D33" s="9"/>
      <c r="E33" s="9"/>
      <c r="F33" s="9" t="s">
        <v>74</v>
      </c>
      <c r="G33" s="9"/>
      <c r="H33" s="31">
        <f>ROUND(SUM(H31:H32),5)</f>
        <v>0</v>
      </c>
      <c r="I33" s="31">
        <f>ROUND(SUM(I31:I32),5)</f>
        <v>0</v>
      </c>
      <c r="J33" s="31">
        <f>ROUND(SUM(J31:J32),5)</f>
        <v>358</v>
      </c>
      <c r="K33" s="31">
        <f>ROUND(SUM(K31:K32),5)</f>
        <v>0</v>
      </c>
      <c r="L33" s="31">
        <f>ROUND(SUM(H33:K33),5)</f>
        <v>358</v>
      </c>
    </row>
    <row r="34" spans="1:12" ht="15">
      <c r="A34" s="9"/>
      <c r="B34" s="9"/>
      <c r="C34" s="9"/>
      <c r="D34" s="9"/>
      <c r="E34" s="9" t="s">
        <v>75</v>
      </c>
      <c r="F34" s="9"/>
      <c r="G34" s="9"/>
      <c r="H34" s="27">
        <f>ROUND(SUM(H29:H30)+H33,5)</f>
        <v>0</v>
      </c>
      <c r="I34" s="27">
        <f>ROUND(SUM(I29:I30)+I33,5)</f>
        <v>0</v>
      </c>
      <c r="J34" s="27">
        <f>ROUND(SUM(J29:J30)+J33,5)</f>
        <v>931.74</v>
      </c>
      <c r="K34" s="27">
        <f>ROUND(SUM(K29:K30)+K33,5)</f>
        <v>0</v>
      </c>
      <c r="L34" s="27">
        <f>ROUND(SUM(H34:K34),5)</f>
        <v>931.74</v>
      </c>
    </row>
    <row r="35" spans="1:12" ht="15">
      <c r="A35" s="9"/>
      <c r="B35" s="9"/>
      <c r="C35" s="9"/>
      <c r="D35" s="9"/>
      <c r="E35" s="9" t="s">
        <v>76</v>
      </c>
      <c r="F35" s="9"/>
      <c r="G35" s="9"/>
      <c r="H35" s="27"/>
      <c r="I35" s="27"/>
      <c r="J35" s="27"/>
      <c r="K35" s="27"/>
      <c r="L35" s="27"/>
    </row>
    <row r="36" spans="1:12" ht="15.75" thickBot="1">
      <c r="A36" s="9"/>
      <c r="B36" s="9"/>
      <c r="C36" s="9"/>
      <c r="D36" s="9"/>
      <c r="E36" s="9"/>
      <c r="F36" s="9" t="s">
        <v>77</v>
      </c>
      <c r="G36" s="9"/>
      <c r="H36" s="28">
        <v>0</v>
      </c>
      <c r="I36" s="28">
        <v>0</v>
      </c>
      <c r="J36" s="28">
        <v>9922.5</v>
      </c>
      <c r="K36" s="28">
        <v>0</v>
      </c>
      <c r="L36" s="28">
        <f>ROUND(SUM(H36:K36),5)</f>
        <v>9922.5</v>
      </c>
    </row>
    <row r="37" spans="1:12" ht="15">
      <c r="A37" s="9"/>
      <c r="B37" s="9"/>
      <c r="C37" s="9"/>
      <c r="D37" s="9"/>
      <c r="E37" s="9" t="s">
        <v>79</v>
      </c>
      <c r="F37" s="9"/>
      <c r="G37" s="9"/>
      <c r="H37" s="27">
        <f>ROUND(SUM(H35:H36),5)</f>
        <v>0</v>
      </c>
      <c r="I37" s="27">
        <f>ROUND(SUM(I35:I36),5)</f>
        <v>0</v>
      </c>
      <c r="J37" s="27">
        <f>ROUND(SUM(J35:J36),5)</f>
        <v>9922.5</v>
      </c>
      <c r="K37" s="27">
        <f>ROUND(SUM(K35:K36),5)</f>
        <v>0</v>
      </c>
      <c r="L37" s="27">
        <f>ROUND(SUM(H37:K37),5)</f>
        <v>9922.5</v>
      </c>
    </row>
    <row r="38" spans="1:12" ht="15">
      <c r="A38" s="9"/>
      <c r="B38" s="9"/>
      <c r="C38" s="9"/>
      <c r="D38" s="9"/>
      <c r="E38" s="9" t="s">
        <v>104</v>
      </c>
      <c r="F38" s="9"/>
      <c r="G38" s="9"/>
      <c r="H38" s="27">
        <v>0</v>
      </c>
      <c r="I38" s="27">
        <v>1224.84</v>
      </c>
      <c r="J38" s="27">
        <v>0</v>
      </c>
      <c r="K38" s="27">
        <v>0</v>
      </c>
      <c r="L38" s="27">
        <f>ROUND(SUM(H38:K38),5)</f>
        <v>1224.84</v>
      </c>
    </row>
    <row r="39" spans="1:12" ht="15">
      <c r="A39" s="9"/>
      <c r="B39" s="9"/>
      <c r="C39" s="9"/>
      <c r="D39" s="9"/>
      <c r="E39" s="9" t="s">
        <v>108</v>
      </c>
      <c r="F39" s="9"/>
      <c r="G39" s="9"/>
      <c r="H39" s="27">
        <v>0</v>
      </c>
      <c r="I39" s="27">
        <v>680.17</v>
      </c>
      <c r="J39" s="27">
        <v>0</v>
      </c>
      <c r="K39" s="27">
        <v>0</v>
      </c>
      <c r="L39" s="27">
        <f>ROUND(SUM(H39:K39),5)</f>
        <v>680.17</v>
      </c>
    </row>
    <row r="40" spans="1:12" ht="15.75" thickBot="1">
      <c r="A40" s="9"/>
      <c r="B40" s="9"/>
      <c r="C40" s="9"/>
      <c r="D40" s="9"/>
      <c r="E40" s="9" t="s">
        <v>121</v>
      </c>
      <c r="F40" s="9"/>
      <c r="G40" s="9"/>
      <c r="H40" s="27">
        <v>0</v>
      </c>
      <c r="I40" s="27">
        <v>160</v>
      </c>
      <c r="J40" s="27">
        <v>0</v>
      </c>
      <c r="K40" s="27">
        <v>0</v>
      </c>
      <c r="L40" s="27">
        <f>ROUND(SUM(H40:K40),5)</f>
        <v>160</v>
      </c>
    </row>
    <row r="41" spans="1:12" ht="15.75" thickBot="1">
      <c r="A41" s="9"/>
      <c r="B41" s="9"/>
      <c r="C41" s="9"/>
      <c r="D41" s="9" t="s">
        <v>80</v>
      </c>
      <c r="E41" s="9"/>
      <c r="F41" s="9"/>
      <c r="G41" s="9"/>
      <c r="H41" s="30">
        <f>ROUND(H25+H28+H34+SUM(H37:H40),5)</f>
        <v>0</v>
      </c>
      <c r="I41" s="30">
        <f>ROUND(I25+I28+I34+SUM(I37:I40),5)</f>
        <v>2065.01</v>
      </c>
      <c r="J41" s="30">
        <f>ROUND(J25+J28+J34+SUM(J37:J40),5)</f>
        <v>10854.24</v>
      </c>
      <c r="K41" s="30">
        <f>ROUND(K25+K28+K34+SUM(K37:K40),5)</f>
        <v>3660</v>
      </c>
      <c r="L41" s="30">
        <f>ROUND(SUM(H41:K41),5)</f>
        <v>16579.25</v>
      </c>
    </row>
    <row r="42" spans="1:12" ht="15.75" thickBot="1">
      <c r="A42" s="9"/>
      <c r="B42" s="9" t="s">
        <v>81</v>
      </c>
      <c r="C42" s="9"/>
      <c r="D42" s="9"/>
      <c r="E42" s="9"/>
      <c r="F42" s="9"/>
      <c r="G42" s="9"/>
      <c r="H42" s="30">
        <f>ROUND(H5+H24-H41,5)</f>
        <v>300</v>
      </c>
      <c r="I42" s="30">
        <f>ROUND(I5+I24-I41,5)</f>
        <v>579.99</v>
      </c>
      <c r="J42" s="30">
        <f>ROUND(J5+J24-J41,5)</f>
        <v>48961.75</v>
      </c>
      <c r="K42" s="30">
        <f>ROUND(K5+K24-K41,5)</f>
        <v>-4260</v>
      </c>
      <c r="L42" s="30">
        <f>ROUND(SUM(H42:K42),5)</f>
        <v>45581.74</v>
      </c>
    </row>
    <row r="43" spans="1:14" ht="15.75" thickBot="1">
      <c r="A43" s="9" t="s">
        <v>3</v>
      </c>
      <c r="B43" s="9"/>
      <c r="C43" s="9"/>
      <c r="D43" s="9"/>
      <c r="E43" s="9"/>
      <c r="F43" s="9"/>
      <c r="G43" s="9"/>
      <c r="H43" s="16">
        <f>H42</f>
        <v>300</v>
      </c>
      <c r="I43" s="16">
        <f>I42</f>
        <v>579.99</v>
      </c>
      <c r="J43" s="16">
        <f>J42</f>
        <v>48961.75</v>
      </c>
      <c r="K43" s="16">
        <f>K42</f>
        <v>-4260</v>
      </c>
      <c r="L43" s="16">
        <f>ROUND(SUM(H43:K43),5)</f>
        <v>45581.74</v>
      </c>
      <c r="M43" s="3"/>
      <c r="N43" s="3"/>
    </row>
    <row r="44" ht="15.75" thickTop="1"/>
    <row r="49" ht="15">
      <c r="O49" s="3"/>
    </row>
  </sheetData>
  <sheetProtection/>
  <printOptions/>
  <pageMargins left="0.7" right="0.7" top="0.75" bottom="0.75" header="0.3" footer="0.3"/>
  <pageSetup fitToHeight="1" fitToWidth="1" horizontalDpi="1200" verticalDpi="12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pane xSplit="8" ySplit="1" topLeftCell="I25" activePane="bottomRight" state="frozen"/>
      <selection pane="topLeft" activeCell="A1" sqref="A1"/>
      <selection pane="topRight" activeCell="I1" sqref="I1"/>
      <selection pane="bottomLeft" activeCell="A6" sqref="A6"/>
      <selection pane="bottomRight" activeCell="R54" sqref="R54"/>
    </sheetView>
  </sheetViews>
  <sheetFormatPr defaultColWidth="9.140625" defaultRowHeight="15"/>
  <cols>
    <col min="1" max="7" width="3.00390625" style="3" customWidth="1"/>
    <col min="8" max="8" width="25.7109375" style="3" customWidth="1"/>
    <col min="9" max="9" width="12.28125" style="18" bestFit="1" customWidth="1"/>
    <col min="10" max="10" width="7.8515625" style="18" bestFit="1" customWidth="1"/>
    <col min="11" max="11" width="12.00390625" style="18" bestFit="1" customWidth="1"/>
    <col min="12" max="12" width="3.140625" style="18" customWidth="1"/>
    <col min="13" max="14" width="9.140625" style="18" customWidth="1"/>
    <col min="15" max="15" width="12.00390625" style="18" bestFit="1" customWidth="1"/>
    <col min="16" max="16" width="3.140625" style="18" customWidth="1"/>
    <col min="17" max="18" width="9.140625" style="18" customWidth="1"/>
    <col min="19" max="19" width="11.421875" style="18" customWidth="1"/>
    <col min="20" max="20" width="3.140625" style="18" customWidth="1"/>
    <col min="21" max="21" width="12.7109375" style="18" bestFit="1" customWidth="1"/>
    <col min="22" max="22" width="9.140625" style="18" customWidth="1"/>
    <col min="23" max="23" width="12.00390625" style="18" bestFit="1" customWidth="1"/>
    <col min="24" max="16384" width="9.140625" style="18" customWidth="1"/>
  </cols>
  <sheetData>
    <row r="1" spans="1:23" ht="15.7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</row>
    <row r="2" spans="1:23" ht="18">
      <c r="A2" s="54" t="s">
        <v>117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</row>
    <row r="3" spans="1:23" ht="15">
      <c r="A3" s="53" t="s">
        <v>122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</row>
    <row r="4" spans="1:11" ht="15.75" thickBot="1">
      <c r="A4" s="9"/>
      <c r="B4" s="9"/>
      <c r="C4" s="9"/>
      <c r="D4" s="9"/>
      <c r="E4" s="9"/>
      <c r="F4" s="9"/>
      <c r="G4" s="9"/>
      <c r="H4" s="9"/>
      <c r="I4" s="32"/>
      <c r="J4" s="32"/>
      <c r="K4" s="32"/>
    </row>
    <row r="5" spans="1:23" s="2" customFormat="1" ht="32.25" customHeight="1" thickBot="1" thickTop="1">
      <c r="A5" s="17"/>
      <c r="B5" s="17"/>
      <c r="C5" s="17"/>
      <c r="D5" s="17"/>
      <c r="E5" s="17"/>
      <c r="F5" s="17"/>
      <c r="G5" s="17"/>
      <c r="H5" s="17"/>
      <c r="I5" s="39" t="s">
        <v>8</v>
      </c>
      <c r="J5" s="39" t="s">
        <v>11</v>
      </c>
      <c r="K5" s="39" t="s">
        <v>116</v>
      </c>
      <c r="M5" s="45" t="s">
        <v>9</v>
      </c>
      <c r="N5" s="39" t="s">
        <v>11</v>
      </c>
      <c r="O5" s="39" t="s">
        <v>116</v>
      </c>
      <c r="Q5" s="46" t="s">
        <v>96</v>
      </c>
      <c r="R5" s="47" t="s">
        <v>11</v>
      </c>
      <c r="S5" s="47" t="s">
        <v>116</v>
      </c>
      <c r="U5" s="46" t="s">
        <v>95</v>
      </c>
      <c r="V5" s="47" t="s">
        <v>11</v>
      </c>
      <c r="W5" s="47" t="s">
        <v>116</v>
      </c>
    </row>
    <row r="6" spans="1:23" ht="15.75" thickTop="1">
      <c r="A6" s="9"/>
      <c r="B6" s="9" t="s">
        <v>50</v>
      </c>
      <c r="C6" s="9"/>
      <c r="D6" s="9"/>
      <c r="E6" s="9"/>
      <c r="F6" s="9"/>
      <c r="G6" s="9"/>
      <c r="H6" s="9"/>
      <c r="I6" s="40"/>
      <c r="J6" s="40"/>
      <c r="K6" s="40"/>
      <c r="M6" s="40"/>
      <c r="N6" s="40"/>
      <c r="O6" s="40"/>
      <c r="Q6" s="48"/>
      <c r="R6" s="48"/>
      <c r="S6" s="48"/>
      <c r="U6" s="48"/>
      <c r="V6" s="48"/>
      <c r="W6" s="48"/>
    </row>
    <row r="7" spans="1:23" ht="15">
      <c r="A7" s="9"/>
      <c r="B7" s="9"/>
      <c r="C7" s="9"/>
      <c r="D7" s="9" t="s">
        <v>0</v>
      </c>
      <c r="E7" s="9"/>
      <c r="F7" s="9"/>
      <c r="G7" s="9"/>
      <c r="H7" s="9"/>
      <c r="I7" s="40"/>
      <c r="J7" s="40"/>
      <c r="K7" s="40"/>
      <c r="M7" s="40"/>
      <c r="N7" s="40"/>
      <c r="O7" s="40"/>
      <c r="Q7" s="48"/>
      <c r="R7" s="48"/>
      <c r="S7" s="48"/>
      <c r="U7" s="48"/>
      <c r="V7" s="48"/>
      <c r="W7" s="48"/>
    </row>
    <row r="8" spans="1:23" ht="15">
      <c r="A8" s="9"/>
      <c r="B8" s="9"/>
      <c r="C8" s="9"/>
      <c r="D8" s="9"/>
      <c r="E8" s="9" t="s">
        <v>51</v>
      </c>
      <c r="F8" s="9"/>
      <c r="G8" s="9"/>
      <c r="H8" s="9"/>
      <c r="I8" s="40"/>
      <c r="J8" s="40"/>
      <c r="K8" s="40"/>
      <c r="M8" s="40"/>
      <c r="N8" s="40"/>
      <c r="O8" s="40"/>
      <c r="Q8" s="48"/>
      <c r="R8" s="48"/>
      <c r="S8" s="48"/>
      <c r="U8" s="48"/>
      <c r="V8" s="48"/>
      <c r="W8" s="48"/>
    </row>
    <row r="9" spans="1:23" ht="15">
      <c r="A9" s="9"/>
      <c r="B9" s="9"/>
      <c r="C9" s="9"/>
      <c r="D9" s="9"/>
      <c r="E9" s="9"/>
      <c r="F9" s="9" t="s">
        <v>52</v>
      </c>
      <c r="G9" s="9"/>
      <c r="H9" s="9"/>
      <c r="I9" s="40">
        <v>47100</v>
      </c>
      <c r="J9" s="40">
        <v>36900</v>
      </c>
      <c r="K9" s="40">
        <f>ROUND((I9-J9),5)</f>
        <v>10200</v>
      </c>
      <c r="M9" s="40">
        <v>0</v>
      </c>
      <c r="N9" s="40">
        <v>0</v>
      </c>
      <c r="O9" s="40">
        <f>ROUND((M9-N9),5)</f>
        <v>0</v>
      </c>
      <c r="Q9" s="48">
        <v>0</v>
      </c>
      <c r="R9" s="48">
        <v>0</v>
      </c>
      <c r="S9" s="48">
        <f>ROUND((Q9-R9),5)</f>
        <v>0</v>
      </c>
      <c r="U9" s="48">
        <v>0</v>
      </c>
      <c r="V9" s="48">
        <v>0</v>
      </c>
      <c r="W9" s="48">
        <f>ROUND((U9-V9),5)</f>
        <v>0</v>
      </c>
    </row>
    <row r="10" spans="1:23" ht="15">
      <c r="A10" s="9"/>
      <c r="B10" s="9"/>
      <c r="C10" s="9"/>
      <c r="D10" s="9"/>
      <c r="E10" s="9"/>
      <c r="F10" s="9" t="s">
        <v>112</v>
      </c>
      <c r="G10" s="9"/>
      <c r="H10" s="9"/>
      <c r="I10" s="40">
        <v>1300</v>
      </c>
      <c r="J10" s="40">
        <v>1000</v>
      </c>
      <c r="K10" s="40">
        <f>ROUND((I10-J10),5)</f>
        <v>300</v>
      </c>
      <c r="M10" s="40">
        <v>0</v>
      </c>
      <c r="N10" s="40">
        <v>0</v>
      </c>
      <c r="O10" s="40">
        <f>ROUND((M10-N10),5)</f>
        <v>0</v>
      </c>
      <c r="Q10" s="48">
        <v>0</v>
      </c>
      <c r="R10" s="48">
        <v>0</v>
      </c>
      <c r="S10" s="48">
        <f>ROUND((Q10-R10),5)</f>
        <v>0</v>
      </c>
      <c r="U10" s="48">
        <v>0</v>
      </c>
      <c r="V10" s="48">
        <v>0</v>
      </c>
      <c r="W10" s="48">
        <f>ROUND((U10-V10),5)</f>
        <v>0</v>
      </c>
    </row>
    <row r="11" spans="1:23" ht="15.75" thickBot="1">
      <c r="A11" s="9"/>
      <c r="B11" s="9"/>
      <c r="C11" s="9"/>
      <c r="D11" s="9"/>
      <c r="E11" s="9"/>
      <c r="F11" s="9" t="s">
        <v>82</v>
      </c>
      <c r="G11" s="9"/>
      <c r="H11" s="9"/>
      <c r="I11" s="41">
        <v>3900</v>
      </c>
      <c r="J11" s="41">
        <v>4600</v>
      </c>
      <c r="K11" s="41">
        <f>ROUND((I11-J11),5)</f>
        <v>-700</v>
      </c>
      <c r="M11" s="41">
        <v>0</v>
      </c>
      <c r="N11" s="41">
        <v>0</v>
      </c>
      <c r="O11" s="41">
        <f>ROUND((M11-N11),5)</f>
        <v>0</v>
      </c>
      <c r="Q11" s="49">
        <v>0</v>
      </c>
      <c r="R11" s="49">
        <v>0</v>
      </c>
      <c r="S11" s="49">
        <f>ROUND((Q11-R11),5)</f>
        <v>0</v>
      </c>
      <c r="U11" s="49">
        <v>0</v>
      </c>
      <c r="V11" s="49">
        <v>0</v>
      </c>
      <c r="W11" s="49">
        <f>ROUND((U11-V11),5)</f>
        <v>0</v>
      </c>
    </row>
    <row r="12" spans="1:23" ht="15">
      <c r="A12" s="9"/>
      <c r="B12" s="9"/>
      <c r="C12" s="9"/>
      <c r="D12" s="9"/>
      <c r="E12" s="9" t="s">
        <v>53</v>
      </c>
      <c r="F12" s="9"/>
      <c r="G12" s="9"/>
      <c r="H12" s="9"/>
      <c r="I12" s="40">
        <f>ROUND(SUM(I8:I11),5)</f>
        <v>52300</v>
      </c>
      <c r="J12" s="40">
        <f>ROUND(SUM(J8:J11),5)</f>
        <v>42500</v>
      </c>
      <c r="K12" s="40">
        <f>ROUND((I12-J12),5)</f>
        <v>9800</v>
      </c>
      <c r="M12" s="40">
        <f>ROUND(SUM(M8:M11),5)</f>
        <v>0</v>
      </c>
      <c r="N12" s="40">
        <f>ROUND(SUM(N8:N11),5)</f>
        <v>0</v>
      </c>
      <c r="O12" s="40">
        <f>ROUND((M12-N12),5)</f>
        <v>0</v>
      </c>
      <c r="Q12" s="48">
        <f>ROUND(SUM(Q8:Q11),5)</f>
        <v>0</v>
      </c>
      <c r="R12" s="48">
        <f>ROUND(SUM(R8:R11),5)</f>
        <v>0</v>
      </c>
      <c r="S12" s="48">
        <f>ROUND((Q12-R12),5)</f>
        <v>0</v>
      </c>
      <c r="U12" s="48">
        <f>ROUND(SUM(U8:U11),5)</f>
        <v>0</v>
      </c>
      <c r="V12" s="48">
        <f>ROUND(SUM(V8:V11),5)</f>
        <v>0</v>
      </c>
      <c r="W12" s="48">
        <f>ROUND((U12-V12),5)</f>
        <v>0</v>
      </c>
    </row>
    <row r="13" spans="1:23" ht="15">
      <c r="A13" s="9"/>
      <c r="B13" s="9"/>
      <c r="C13" s="9"/>
      <c r="D13" s="9"/>
      <c r="E13" s="9" t="s">
        <v>54</v>
      </c>
      <c r="F13" s="9"/>
      <c r="G13" s="9"/>
      <c r="H13" s="9"/>
      <c r="I13" s="40"/>
      <c r="J13" s="40"/>
      <c r="K13" s="40"/>
      <c r="M13" s="40"/>
      <c r="N13" s="40"/>
      <c r="O13" s="40"/>
      <c r="Q13" s="48"/>
      <c r="R13" s="48"/>
      <c r="S13" s="48"/>
      <c r="U13" s="48"/>
      <c r="V13" s="48"/>
      <c r="W13" s="48"/>
    </row>
    <row r="14" spans="1:23" ht="15">
      <c r="A14" s="9"/>
      <c r="B14" s="9"/>
      <c r="C14" s="9"/>
      <c r="D14" s="9"/>
      <c r="E14" s="9"/>
      <c r="F14" s="9" t="s">
        <v>55</v>
      </c>
      <c r="G14" s="9"/>
      <c r="H14" s="9"/>
      <c r="I14" s="40">
        <v>6000</v>
      </c>
      <c r="J14" s="40">
        <v>6000</v>
      </c>
      <c r="K14" s="40">
        <f>ROUND((I14-J14),5)</f>
        <v>0</v>
      </c>
      <c r="M14" s="40">
        <v>0</v>
      </c>
      <c r="N14" s="40">
        <v>0</v>
      </c>
      <c r="O14" s="40">
        <f>ROUND((M14-N14),5)</f>
        <v>0</v>
      </c>
      <c r="Q14" s="48">
        <v>0</v>
      </c>
      <c r="R14" s="48">
        <v>0</v>
      </c>
      <c r="S14" s="48">
        <f>ROUND((Q14-R14),5)</f>
        <v>0</v>
      </c>
      <c r="U14" s="48">
        <v>0</v>
      </c>
      <c r="V14" s="48">
        <v>0</v>
      </c>
      <c r="W14" s="48">
        <f>ROUND((U14-V14),5)</f>
        <v>0</v>
      </c>
    </row>
    <row r="15" spans="1:23" ht="15.75" thickBot="1">
      <c r="A15" s="9"/>
      <c r="B15" s="9"/>
      <c r="C15" s="9"/>
      <c r="D15" s="9"/>
      <c r="E15" s="9"/>
      <c r="F15" s="9" t="s">
        <v>56</v>
      </c>
      <c r="G15" s="9"/>
      <c r="H15" s="9"/>
      <c r="I15" s="41">
        <v>1200</v>
      </c>
      <c r="J15" s="41">
        <v>1200</v>
      </c>
      <c r="K15" s="41">
        <f>ROUND((I15-J15),5)</f>
        <v>0</v>
      </c>
      <c r="M15" s="41">
        <v>0</v>
      </c>
      <c r="N15" s="41">
        <v>0</v>
      </c>
      <c r="O15" s="41">
        <f>ROUND((M15-N15),5)</f>
        <v>0</v>
      </c>
      <c r="Q15" s="49">
        <v>0</v>
      </c>
      <c r="R15" s="49">
        <v>0</v>
      </c>
      <c r="S15" s="49">
        <f>ROUND((Q15-R15),5)</f>
        <v>0</v>
      </c>
      <c r="U15" s="49">
        <v>0</v>
      </c>
      <c r="V15" s="49">
        <v>0</v>
      </c>
      <c r="W15" s="49">
        <f>ROUND((U15-V15),5)</f>
        <v>0</v>
      </c>
    </row>
    <row r="16" spans="1:23" ht="15">
      <c r="A16" s="9"/>
      <c r="B16" s="9"/>
      <c r="C16" s="9"/>
      <c r="D16" s="9"/>
      <c r="E16" s="9" t="s">
        <v>57</v>
      </c>
      <c r="F16" s="9"/>
      <c r="G16" s="9"/>
      <c r="H16" s="9"/>
      <c r="I16" s="40">
        <f>ROUND(SUM(I13:I15),5)</f>
        <v>7200</v>
      </c>
      <c r="J16" s="40">
        <f>ROUND(SUM(J13:J15),5)</f>
        <v>7200</v>
      </c>
      <c r="K16" s="40">
        <f>ROUND((I16-J16),5)</f>
        <v>0</v>
      </c>
      <c r="M16" s="40">
        <f>ROUND(SUM(M13:M15),5)</f>
        <v>0</v>
      </c>
      <c r="N16" s="40">
        <f>ROUND(SUM(N13:N15),5)</f>
        <v>0</v>
      </c>
      <c r="O16" s="40">
        <f>ROUND((M16-N16),5)</f>
        <v>0</v>
      </c>
      <c r="Q16" s="48">
        <f>ROUND(SUM(Q13:Q15),5)</f>
        <v>0</v>
      </c>
      <c r="R16" s="48">
        <f>ROUND(SUM(R13:R15),5)</f>
        <v>0</v>
      </c>
      <c r="S16" s="48">
        <f>ROUND((Q16-R16),5)</f>
        <v>0</v>
      </c>
      <c r="U16" s="48">
        <f>ROUND(SUM(U13:U15),5)</f>
        <v>0</v>
      </c>
      <c r="V16" s="48">
        <f>ROUND(SUM(V13:V15),5)</f>
        <v>0</v>
      </c>
      <c r="W16" s="48">
        <f>ROUND((U16-V16),5)</f>
        <v>0</v>
      </c>
    </row>
    <row r="17" spans="1:23" ht="15">
      <c r="A17" s="9"/>
      <c r="B17" s="9"/>
      <c r="C17" s="9"/>
      <c r="D17" s="9"/>
      <c r="E17" s="9" t="s">
        <v>58</v>
      </c>
      <c r="F17" s="9"/>
      <c r="G17" s="9"/>
      <c r="H17" s="9"/>
      <c r="I17" s="40"/>
      <c r="J17" s="40"/>
      <c r="K17" s="40"/>
      <c r="M17" s="40"/>
      <c r="N17" s="40"/>
      <c r="O17" s="40"/>
      <c r="Q17" s="48"/>
      <c r="R17" s="48"/>
      <c r="S17" s="48"/>
      <c r="U17" s="48"/>
      <c r="V17" s="48"/>
      <c r="W17" s="48"/>
    </row>
    <row r="18" spans="1:23" ht="15.75" thickBot="1">
      <c r="A18" s="9"/>
      <c r="B18" s="9"/>
      <c r="C18" s="9"/>
      <c r="D18" s="9"/>
      <c r="E18" s="9"/>
      <c r="F18" s="9" t="s">
        <v>59</v>
      </c>
      <c r="G18" s="9"/>
      <c r="H18" s="9"/>
      <c r="I18" s="41">
        <v>0</v>
      </c>
      <c r="J18" s="41">
        <v>0</v>
      </c>
      <c r="K18" s="41">
        <v>0</v>
      </c>
      <c r="M18" s="41"/>
      <c r="N18" s="41">
        <v>3300</v>
      </c>
      <c r="O18" s="41">
        <f aca="true" t="shared" si="0" ref="O18:O28">ROUND((M18-N18),5)</f>
        <v>-3300</v>
      </c>
      <c r="Q18" s="49">
        <v>0</v>
      </c>
      <c r="R18" s="49">
        <v>0</v>
      </c>
      <c r="S18" s="49">
        <f aca="true" t="shared" si="1" ref="S18:S28">ROUND((Q18-R18),5)</f>
        <v>0</v>
      </c>
      <c r="U18" s="49">
        <v>0</v>
      </c>
      <c r="V18" s="49">
        <v>0</v>
      </c>
      <c r="W18" s="49">
        <f aca="true" t="shared" si="2" ref="W18:W28">ROUND((U18-V18),5)</f>
        <v>0</v>
      </c>
    </row>
    <row r="19" spans="1:23" ht="15">
      <c r="A19" s="9"/>
      <c r="B19" s="9"/>
      <c r="C19" s="9"/>
      <c r="D19" s="9"/>
      <c r="E19" s="9" t="s">
        <v>60</v>
      </c>
      <c r="F19" s="9"/>
      <c r="G19" s="9"/>
      <c r="H19" s="9"/>
      <c r="I19" s="40">
        <f>ROUND(SUM(I17:I18),5)</f>
        <v>0</v>
      </c>
      <c r="J19" s="40">
        <f>ROUND(SUM(J17:J18),5)</f>
        <v>0</v>
      </c>
      <c r="K19" s="40">
        <f aca="true" t="shared" si="3" ref="K19:K28">ROUND((I19-J19),5)</f>
        <v>0</v>
      </c>
      <c r="M19" s="40">
        <f>ROUND(SUM(M17:M18),5)</f>
        <v>0</v>
      </c>
      <c r="N19" s="40">
        <f>ROUND(SUM(N17:N18),5)</f>
        <v>3300</v>
      </c>
      <c r="O19" s="40">
        <f t="shared" si="0"/>
        <v>-3300</v>
      </c>
      <c r="Q19" s="48">
        <f>ROUND(SUM(Q17:Q18),5)</f>
        <v>0</v>
      </c>
      <c r="R19" s="48">
        <f>ROUND(SUM(R17:R18),5)</f>
        <v>0</v>
      </c>
      <c r="S19" s="48">
        <f t="shared" si="1"/>
        <v>0</v>
      </c>
      <c r="U19" s="48">
        <f>ROUND(SUM(U17:U18),5)</f>
        <v>0</v>
      </c>
      <c r="V19" s="48">
        <f>ROUND(SUM(V17:V18),5)</f>
        <v>0</v>
      </c>
      <c r="W19" s="48">
        <f t="shared" si="2"/>
        <v>0</v>
      </c>
    </row>
    <row r="20" spans="1:23" ht="15">
      <c r="A20" s="9"/>
      <c r="B20" s="9"/>
      <c r="C20" s="9"/>
      <c r="D20" s="9"/>
      <c r="E20" s="9" t="s">
        <v>61</v>
      </c>
      <c r="F20" s="9"/>
      <c r="G20" s="9"/>
      <c r="H20" s="9"/>
      <c r="I20" s="40">
        <v>0.56</v>
      </c>
      <c r="J20" s="40">
        <v>3.32</v>
      </c>
      <c r="K20" s="40">
        <f t="shared" si="3"/>
        <v>-2.76</v>
      </c>
      <c r="M20" s="40">
        <v>0</v>
      </c>
      <c r="N20" s="40">
        <v>0</v>
      </c>
      <c r="O20" s="40">
        <f t="shared" si="0"/>
        <v>0</v>
      </c>
      <c r="Q20" s="48">
        <v>0</v>
      </c>
      <c r="R20" s="48">
        <v>0</v>
      </c>
      <c r="S20" s="48">
        <f t="shared" si="1"/>
        <v>0</v>
      </c>
      <c r="U20" s="48">
        <v>0</v>
      </c>
      <c r="V20" s="48">
        <v>0</v>
      </c>
      <c r="W20" s="48">
        <f t="shared" si="2"/>
        <v>0</v>
      </c>
    </row>
    <row r="21" spans="1:23" ht="15">
      <c r="A21" s="9"/>
      <c r="B21" s="9"/>
      <c r="C21" s="9"/>
      <c r="D21" s="9"/>
      <c r="E21" s="9" t="s">
        <v>62</v>
      </c>
      <c r="F21" s="9"/>
      <c r="G21" s="9"/>
      <c r="H21" s="9"/>
      <c r="I21" s="40">
        <v>0</v>
      </c>
      <c r="J21" s="40">
        <v>0</v>
      </c>
      <c r="K21" s="40">
        <f t="shared" si="3"/>
        <v>0</v>
      </c>
      <c r="M21" s="40">
        <v>0</v>
      </c>
      <c r="N21" s="40">
        <v>0</v>
      </c>
      <c r="O21" s="40">
        <f t="shared" si="0"/>
        <v>0</v>
      </c>
      <c r="Q21" s="48">
        <v>0</v>
      </c>
      <c r="R21" s="48">
        <v>0</v>
      </c>
      <c r="S21" s="48">
        <f t="shared" si="1"/>
        <v>0</v>
      </c>
      <c r="U21" s="48">
        <v>0</v>
      </c>
      <c r="V21" s="48">
        <v>0</v>
      </c>
      <c r="W21" s="48">
        <f t="shared" si="2"/>
        <v>0</v>
      </c>
    </row>
    <row r="22" spans="1:23" ht="15">
      <c r="A22" s="9"/>
      <c r="B22" s="9"/>
      <c r="C22" s="9"/>
      <c r="D22" s="9"/>
      <c r="E22" s="9" t="s">
        <v>63</v>
      </c>
      <c r="F22" s="9"/>
      <c r="G22" s="9"/>
      <c r="H22" s="9"/>
      <c r="I22" s="40">
        <v>0</v>
      </c>
      <c r="J22" s="40">
        <v>0</v>
      </c>
      <c r="K22" s="40">
        <f t="shared" si="3"/>
        <v>0</v>
      </c>
      <c r="M22" s="40">
        <v>0</v>
      </c>
      <c r="N22" s="40">
        <v>0</v>
      </c>
      <c r="O22" s="40">
        <f t="shared" si="0"/>
        <v>0</v>
      </c>
      <c r="Q22" s="48">
        <v>0</v>
      </c>
      <c r="R22" s="48">
        <v>0</v>
      </c>
      <c r="S22" s="48">
        <f t="shared" si="1"/>
        <v>0</v>
      </c>
      <c r="U22" s="48">
        <v>0</v>
      </c>
      <c r="V22" s="48">
        <v>0</v>
      </c>
      <c r="W22" s="48">
        <f t="shared" si="2"/>
        <v>0</v>
      </c>
    </row>
    <row r="23" spans="1:23" ht="15">
      <c r="A23" s="9"/>
      <c r="B23" s="9"/>
      <c r="C23" s="9"/>
      <c r="D23" s="9"/>
      <c r="E23" s="9" t="s">
        <v>95</v>
      </c>
      <c r="F23" s="9"/>
      <c r="G23" s="9"/>
      <c r="H23" s="9"/>
      <c r="I23" s="40">
        <v>0</v>
      </c>
      <c r="J23" s="40">
        <v>0</v>
      </c>
      <c r="K23" s="40">
        <f t="shared" si="3"/>
        <v>0</v>
      </c>
      <c r="M23" s="40">
        <v>0</v>
      </c>
      <c r="N23" s="40">
        <v>0</v>
      </c>
      <c r="O23" s="40">
        <f t="shared" si="0"/>
        <v>0</v>
      </c>
      <c r="Q23" s="48">
        <v>0</v>
      </c>
      <c r="R23" s="48">
        <v>0</v>
      </c>
      <c r="S23" s="48">
        <f t="shared" si="1"/>
        <v>0</v>
      </c>
      <c r="U23" s="48">
        <v>0</v>
      </c>
      <c r="V23" s="48">
        <v>0</v>
      </c>
      <c r="W23" s="48">
        <f t="shared" si="2"/>
        <v>0</v>
      </c>
    </row>
    <row r="24" spans="1:23" ht="15">
      <c r="A24" s="9"/>
      <c r="B24" s="9"/>
      <c r="C24" s="9"/>
      <c r="D24" s="9"/>
      <c r="E24" s="9" t="s">
        <v>97</v>
      </c>
      <c r="F24" s="9"/>
      <c r="G24" s="9"/>
      <c r="H24" s="9"/>
      <c r="I24" s="40">
        <v>0</v>
      </c>
      <c r="J24" s="40">
        <v>0</v>
      </c>
      <c r="K24" s="40">
        <f t="shared" si="3"/>
        <v>0</v>
      </c>
      <c r="M24" s="40">
        <v>0</v>
      </c>
      <c r="N24" s="40">
        <v>0</v>
      </c>
      <c r="O24" s="40">
        <f t="shared" si="0"/>
        <v>0</v>
      </c>
      <c r="Q24" s="48">
        <v>2695</v>
      </c>
      <c r="R24" s="48">
        <v>0</v>
      </c>
      <c r="S24" s="48">
        <f t="shared" si="1"/>
        <v>2695</v>
      </c>
      <c r="U24" s="48">
        <v>0</v>
      </c>
      <c r="V24" s="48">
        <v>0</v>
      </c>
      <c r="W24" s="48">
        <f t="shared" si="2"/>
        <v>0</v>
      </c>
    </row>
    <row r="25" spans="1:23" ht="15">
      <c r="A25" s="9"/>
      <c r="B25" s="9"/>
      <c r="C25" s="9"/>
      <c r="D25" s="9"/>
      <c r="E25" s="9" t="s">
        <v>103</v>
      </c>
      <c r="F25" s="9"/>
      <c r="G25" s="9"/>
      <c r="H25" s="9"/>
      <c r="I25" s="40">
        <v>265.16</v>
      </c>
      <c r="J25" s="40">
        <v>500</v>
      </c>
      <c r="K25" s="40">
        <f t="shared" si="3"/>
        <v>-234.84</v>
      </c>
      <c r="M25" s="40">
        <v>0</v>
      </c>
      <c r="N25" s="40">
        <v>0</v>
      </c>
      <c r="O25" s="40">
        <f t="shared" si="0"/>
        <v>0</v>
      </c>
      <c r="Q25" s="48">
        <v>0</v>
      </c>
      <c r="R25" s="48">
        <v>0</v>
      </c>
      <c r="S25" s="48">
        <f t="shared" si="1"/>
        <v>0</v>
      </c>
      <c r="U25" s="48">
        <v>0</v>
      </c>
      <c r="V25" s="48">
        <v>0</v>
      </c>
      <c r="W25" s="48">
        <f t="shared" si="2"/>
        <v>0</v>
      </c>
    </row>
    <row r="26" spans="1:23" ht="15.75" thickBot="1">
      <c r="A26" s="9"/>
      <c r="B26" s="9"/>
      <c r="C26" s="9"/>
      <c r="D26" s="9"/>
      <c r="E26" s="9" t="s">
        <v>109</v>
      </c>
      <c r="F26" s="9"/>
      <c r="G26" s="9"/>
      <c r="H26" s="9"/>
      <c r="I26" s="40">
        <v>0</v>
      </c>
      <c r="J26" s="40">
        <v>0</v>
      </c>
      <c r="K26" s="40">
        <f t="shared" si="3"/>
        <v>0</v>
      </c>
      <c r="M26" s="40">
        <v>0</v>
      </c>
      <c r="N26" s="40">
        <v>0</v>
      </c>
      <c r="O26" s="40">
        <f t="shared" si="0"/>
        <v>0</v>
      </c>
      <c r="Q26" s="48">
        <v>0</v>
      </c>
      <c r="R26" s="48">
        <v>0</v>
      </c>
      <c r="S26" s="48">
        <f t="shared" si="1"/>
        <v>0</v>
      </c>
      <c r="U26" s="48">
        <v>0</v>
      </c>
      <c r="V26" s="48">
        <v>0</v>
      </c>
      <c r="W26" s="48">
        <f t="shared" si="2"/>
        <v>0</v>
      </c>
    </row>
    <row r="27" spans="1:23" ht="15.75" thickBot="1">
      <c r="A27" s="9"/>
      <c r="B27" s="9"/>
      <c r="C27" s="9"/>
      <c r="D27" s="9" t="s">
        <v>1</v>
      </c>
      <c r="E27" s="9"/>
      <c r="F27" s="9"/>
      <c r="G27" s="9"/>
      <c r="H27" s="9"/>
      <c r="I27" s="42">
        <f>ROUND(I7+I12+I16+SUM(I19:I26),5)</f>
        <v>59765.72</v>
      </c>
      <c r="J27" s="42">
        <f>ROUND(J7+J12+J16+SUM(J19:J26),5)</f>
        <v>50203.32</v>
      </c>
      <c r="K27" s="42">
        <f t="shared" si="3"/>
        <v>9562.4</v>
      </c>
      <c r="M27" s="42">
        <f>ROUND(M7+M12+M16+SUM(M19:M26),5)</f>
        <v>0</v>
      </c>
      <c r="N27" s="42">
        <f>ROUND(N7+N12+N16+SUM(N19:N26),5)</f>
        <v>3300</v>
      </c>
      <c r="O27" s="42">
        <f t="shared" si="0"/>
        <v>-3300</v>
      </c>
      <c r="Q27" s="50">
        <f>ROUND(Q7+Q12+Q16+SUM(Q19:Q26),5)</f>
        <v>2695</v>
      </c>
      <c r="R27" s="50">
        <f>ROUND(R7+R12+R16+SUM(R19:R26),5)</f>
        <v>0</v>
      </c>
      <c r="S27" s="50">
        <f t="shared" si="1"/>
        <v>2695</v>
      </c>
      <c r="U27" s="50">
        <f>ROUND(U7+U12+U16+SUM(U19:U26),5)</f>
        <v>0</v>
      </c>
      <c r="V27" s="50">
        <f>ROUND(V7+V12+V16+SUM(V19:V26),5)</f>
        <v>0</v>
      </c>
      <c r="W27" s="50">
        <f t="shared" si="2"/>
        <v>0</v>
      </c>
    </row>
    <row r="28" spans="1:23" ht="15">
      <c r="A28" s="9"/>
      <c r="B28" s="9"/>
      <c r="C28" s="9" t="s">
        <v>2</v>
      </c>
      <c r="D28" s="9"/>
      <c r="E28" s="9"/>
      <c r="F28" s="9"/>
      <c r="G28" s="9"/>
      <c r="H28" s="9"/>
      <c r="I28" s="40">
        <f>I27</f>
        <v>59765.72</v>
      </c>
      <c r="J28" s="40">
        <f>J27</f>
        <v>50203.32</v>
      </c>
      <c r="K28" s="40">
        <f t="shared" si="3"/>
        <v>9562.4</v>
      </c>
      <c r="M28" s="40">
        <f>M27</f>
        <v>0</v>
      </c>
      <c r="N28" s="40">
        <f>N27</f>
        <v>3300</v>
      </c>
      <c r="O28" s="40">
        <f t="shared" si="0"/>
        <v>-3300</v>
      </c>
      <c r="Q28" s="48">
        <f>Q27</f>
        <v>2695</v>
      </c>
      <c r="R28" s="48">
        <f>R27</f>
        <v>0</v>
      </c>
      <c r="S28" s="48">
        <f t="shared" si="1"/>
        <v>2695</v>
      </c>
      <c r="U28" s="48">
        <f>U27</f>
        <v>0</v>
      </c>
      <c r="V28" s="48">
        <f>V27</f>
        <v>0</v>
      </c>
      <c r="W28" s="48">
        <f t="shared" si="2"/>
        <v>0</v>
      </c>
    </row>
    <row r="29" spans="1:23" ht="15">
      <c r="A29" s="9"/>
      <c r="B29" s="9"/>
      <c r="C29" s="9"/>
      <c r="D29" s="9" t="s">
        <v>64</v>
      </c>
      <c r="E29" s="9"/>
      <c r="F29" s="9"/>
      <c r="G29" s="9"/>
      <c r="H29" s="9"/>
      <c r="I29" s="40"/>
      <c r="J29" s="40"/>
      <c r="K29" s="40"/>
      <c r="M29" s="40"/>
      <c r="N29" s="40"/>
      <c r="O29" s="40"/>
      <c r="Q29" s="48"/>
      <c r="R29" s="48"/>
      <c r="S29" s="48"/>
      <c r="U29" s="48"/>
      <c r="V29" s="48"/>
      <c r="W29" s="48"/>
    </row>
    <row r="30" spans="1:23" ht="15">
      <c r="A30" s="9"/>
      <c r="B30" s="9"/>
      <c r="C30" s="9"/>
      <c r="D30" s="9"/>
      <c r="E30" s="9" t="s">
        <v>65</v>
      </c>
      <c r="F30" s="9"/>
      <c r="G30" s="9"/>
      <c r="H30" s="9"/>
      <c r="I30" s="40"/>
      <c r="J30" s="40"/>
      <c r="K30" s="40"/>
      <c r="M30" s="40"/>
      <c r="N30" s="40"/>
      <c r="O30" s="40"/>
      <c r="Q30" s="48"/>
      <c r="R30" s="48"/>
      <c r="S30" s="48"/>
      <c r="U30" s="48"/>
      <c r="V30" s="48"/>
      <c r="W30" s="48"/>
    </row>
    <row r="31" spans="1:23" ht="15.75" thickBot="1">
      <c r="A31" s="9"/>
      <c r="B31" s="9"/>
      <c r="C31" s="9"/>
      <c r="D31" s="9"/>
      <c r="E31" s="9"/>
      <c r="F31" s="9" t="s">
        <v>66</v>
      </c>
      <c r="G31" s="9"/>
      <c r="H31" s="9"/>
      <c r="I31" s="41">
        <v>0</v>
      </c>
      <c r="J31" s="41">
        <v>0</v>
      </c>
      <c r="K31" s="41">
        <f>ROUND((I31-J31),5)</f>
        <v>0</v>
      </c>
      <c r="M31" s="41">
        <v>3660</v>
      </c>
      <c r="N31" s="41">
        <v>0</v>
      </c>
      <c r="O31" s="41">
        <f>ROUND((M31-N31),5)</f>
        <v>3660</v>
      </c>
      <c r="Q31" s="49">
        <v>0</v>
      </c>
      <c r="R31" s="49">
        <v>0</v>
      </c>
      <c r="S31" s="49">
        <f>ROUND((Q31-R31),5)</f>
        <v>0</v>
      </c>
      <c r="U31" s="49">
        <v>0</v>
      </c>
      <c r="V31" s="49">
        <v>0</v>
      </c>
      <c r="W31" s="49">
        <f>ROUND((U31-V31),5)</f>
        <v>0</v>
      </c>
    </row>
    <row r="32" spans="1:23" ht="15">
      <c r="A32" s="9"/>
      <c r="B32" s="9"/>
      <c r="C32" s="9"/>
      <c r="D32" s="9"/>
      <c r="E32" s="9" t="s">
        <v>67</v>
      </c>
      <c r="F32" s="9"/>
      <c r="G32" s="9"/>
      <c r="H32" s="9"/>
      <c r="I32" s="40">
        <f>ROUND(SUM(I30:I31),5)</f>
        <v>0</v>
      </c>
      <c r="J32" s="40">
        <f>ROUND(SUM(J30:J31),5)</f>
        <v>0</v>
      </c>
      <c r="K32" s="40">
        <f>ROUND((I32-J32),5)</f>
        <v>0</v>
      </c>
      <c r="M32" s="40">
        <f>ROUND(SUM(M30:M31),5)</f>
        <v>3660</v>
      </c>
      <c r="N32" s="40">
        <f>ROUND(SUM(N30:N31),5)</f>
        <v>0</v>
      </c>
      <c r="O32" s="40">
        <f>ROUND((M32-N32),5)</f>
        <v>3660</v>
      </c>
      <c r="Q32" s="48">
        <f>ROUND(SUM(Q30:Q31),5)</f>
        <v>0</v>
      </c>
      <c r="R32" s="48">
        <f>ROUND(SUM(R30:R31),5)</f>
        <v>0</v>
      </c>
      <c r="S32" s="48">
        <f>ROUND((Q32-R32),5)</f>
        <v>0</v>
      </c>
      <c r="U32" s="48">
        <f>ROUND(SUM(U30:U31),5)</f>
        <v>0</v>
      </c>
      <c r="V32" s="48">
        <f>ROUND(SUM(V30:V31),5)</f>
        <v>0</v>
      </c>
      <c r="W32" s="48">
        <f>ROUND((U32-V32),5)</f>
        <v>0</v>
      </c>
    </row>
    <row r="33" spans="1:23" ht="15">
      <c r="A33" s="9"/>
      <c r="B33" s="9"/>
      <c r="C33" s="9"/>
      <c r="D33" s="9"/>
      <c r="E33" s="9" t="s">
        <v>68</v>
      </c>
      <c r="F33" s="9"/>
      <c r="G33" s="9"/>
      <c r="H33" s="9"/>
      <c r="I33" s="40"/>
      <c r="J33" s="40"/>
      <c r="K33" s="40"/>
      <c r="M33" s="40"/>
      <c r="N33" s="40"/>
      <c r="O33" s="40"/>
      <c r="Q33" s="48"/>
      <c r="R33" s="48"/>
      <c r="S33" s="48"/>
      <c r="U33" s="48"/>
      <c r="V33" s="48"/>
      <c r="W33" s="48"/>
    </row>
    <row r="34" spans="1:23" ht="15">
      <c r="A34" s="9"/>
      <c r="B34" s="9"/>
      <c r="C34" s="9"/>
      <c r="D34" s="9"/>
      <c r="E34" s="9"/>
      <c r="F34" s="9" t="s">
        <v>69</v>
      </c>
      <c r="G34" s="9"/>
      <c r="H34" s="9"/>
      <c r="I34" s="40">
        <v>573.74</v>
      </c>
      <c r="J34" s="40">
        <v>1200</v>
      </c>
      <c r="K34" s="40">
        <f>ROUND((I34-J34),5)</f>
        <v>-626.26</v>
      </c>
      <c r="M34" s="40">
        <v>0</v>
      </c>
      <c r="N34" s="40">
        <v>0</v>
      </c>
      <c r="O34" s="40">
        <f>ROUND((M34-N34),5)</f>
        <v>0</v>
      </c>
      <c r="Q34" s="48">
        <v>0</v>
      </c>
      <c r="R34" s="48">
        <v>0</v>
      </c>
      <c r="S34" s="48">
        <f>ROUND((Q34-R34),5)</f>
        <v>0</v>
      </c>
      <c r="U34" s="48">
        <v>0</v>
      </c>
      <c r="V34" s="48">
        <v>0</v>
      </c>
      <c r="W34" s="48">
        <f>ROUND((U34-V34),5)</f>
        <v>0</v>
      </c>
    </row>
    <row r="35" spans="1:23" ht="15">
      <c r="A35" s="9"/>
      <c r="B35" s="9"/>
      <c r="C35" s="9"/>
      <c r="D35" s="9"/>
      <c r="E35" s="9"/>
      <c r="F35" s="9" t="s">
        <v>70</v>
      </c>
      <c r="G35" s="9"/>
      <c r="H35" s="9"/>
      <c r="I35" s="40">
        <v>0</v>
      </c>
      <c r="J35" s="40">
        <v>1802</v>
      </c>
      <c r="K35" s="40">
        <f>ROUND((I35-J35),5)</f>
        <v>-1802</v>
      </c>
      <c r="M35" s="40">
        <v>0</v>
      </c>
      <c r="N35" s="40">
        <v>0</v>
      </c>
      <c r="O35" s="40">
        <f>ROUND((M35-N35),5)</f>
        <v>0</v>
      </c>
      <c r="Q35" s="48">
        <v>0</v>
      </c>
      <c r="R35" s="48">
        <v>0</v>
      </c>
      <c r="S35" s="48">
        <f>ROUND((Q35-R35),5)</f>
        <v>0</v>
      </c>
      <c r="U35" s="48">
        <v>0</v>
      </c>
      <c r="V35" s="48">
        <v>0</v>
      </c>
      <c r="W35" s="48">
        <f>ROUND((U35-V35),5)</f>
        <v>0</v>
      </c>
    </row>
    <row r="36" spans="1:23" ht="15">
      <c r="A36" s="9"/>
      <c r="B36" s="9"/>
      <c r="C36" s="9"/>
      <c r="D36" s="9"/>
      <c r="E36" s="9"/>
      <c r="F36" s="9" t="s">
        <v>83</v>
      </c>
      <c r="G36" s="9"/>
      <c r="H36" s="9"/>
      <c r="I36" s="40"/>
      <c r="J36" s="40"/>
      <c r="K36" s="40"/>
      <c r="M36" s="40"/>
      <c r="N36" s="40"/>
      <c r="O36" s="40"/>
      <c r="Q36" s="48"/>
      <c r="R36" s="48"/>
      <c r="S36" s="48"/>
      <c r="U36" s="48"/>
      <c r="V36" s="48"/>
      <c r="W36" s="48"/>
    </row>
    <row r="37" spans="1:23" ht="15">
      <c r="A37" s="9"/>
      <c r="B37" s="9"/>
      <c r="C37" s="9"/>
      <c r="D37" s="9"/>
      <c r="E37" s="9"/>
      <c r="F37" s="9"/>
      <c r="G37" s="9" t="s">
        <v>84</v>
      </c>
      <c r="H37" s="9"/>
      <c r="I37" s="40">
        <v>0</v>
      </c>
      <c r="J37" s="40">
        <v>0</v>
      </c>
      <c r="K37" s="40">
        <f>ROUND((I37-J37),5)</f>
        <v>0</v>
      </c>
      <c r="M37" s="40">
        <v>0</v>
      </c>
      <c r="N37" s="40">
        <v>0</v>
      </c>
      <c r="O37" s="40">
        <f>ROUND((M37-N37),5)</f>
        <v>0</v>
      </c>
      <c r="Q37" s="48">
        <v>0</v>
      </c>
      <c r="R37" s="48">
        <v>0</v>
      </c>
      <c r="S37" s="48">
        <f>ROUND((Q37-R37),5)</f>
        <v>0</v>
      </c>
      <c r="U37" s="48">
        <v>0</v>
      </c>
      <c r="V37" s="48">
        <v>0</v>
      </c>
      <c r="W37" s="48">
        <f>ROUND((U37-V37),5)</f>
        <v>0</v>
      </c>
    </row>
    <row r="38" spans="1:23" ht="15.75" thickBot="1">
      <c r="A38" s="9"/>
      <c r="B38" s="9"/>
      <c r="C38" s="9"/>
      <c r="D38" s="9"/>
      <c r="E38" s="9"/>
      <c r="F38" s="9"/>
      <c r="G38" s="9" t="s">
        <v>85</v>
      </c>
      <c r="H38" s="9"/>
      <c r="I38" s="41">
        <v>0</v>
      </c>
      <c r="J38" s="41">
        <v>972</v>
      </c>
      <c r="K38" s="41">
        <f>ROUND((I38-J38),5)</f>
        <v>-972</v>
      </c>
      <c r="M38" s="41">
        <v>0</v>
      </c>
      <c r="N38" s="41">
        <v>0</v>
      </c>
      <c r="O38" s="41">
        <f>ROUND((M38-N38),5)</f>
        <v>0</v>
      </c>
      <c r="Q38" s="49">
        <v>0</v>
      </c>
      <c r="R38" s="49">
        <v>0</v>
      </c>
      <c r="S38" s="49">
        <f>ROUND((Q38-R38),5)</f>
        <v>0</v>
      </c>
      <c r="U38" s="49">
        <v>0</v>
      </c>
      <c r="V38" s="49">
        <v>0</v>
      </c>
      <c r="W38" s="49">
        <f>ROUND((U38-V38),5)</f>
        <v>0</v>
      </c>
    </row>
    <row r="39" spans="1:23" ht="15">
      <c r="A39" s="9"/>
      <c r="B39" s="9"/>
      <c r="C39" s="9"/>
      <c r="D39" s="9"/>
      <c r="E39" s="9"/>
      <c r="F39" s="9" t="s">
        <v>86</v>
      </c>
      <c r="G39" s="9"/>
      <c r="H39" s="9"/>
      <c r="I39" s="40">
        <f>ROUND(SUM(I36:I38),5)</f>
        <v>0</v>
      </c>
      <c r="J39" s="40">
        <f>ROUND(SUM(J36:J38),5)</f>
        <v>972</v>
      </c>
      <c r="K39" s="40">
        <f>ROUND((I39-J39),5)</f>
        <v>-972</v>
      </c>
      <c r="M39" s="40">
        <f>ROUND(SUM(M36:M38),5)</f>
        <v>0</v>
      </c>
      <c r="N39" s="40">
        <f>ROUND(SUM(N36:N38),5)</f>
        <v>0</v>
      </c>
      <c r="O39" s="40">
        <f>ROUND((M39-N39),5)</f>
        <v>0</v>
      </c>
      <c r="Q39" s="48">
        <f>ROUND(SUM(Q36:Q38),5)</f>
        <v>0</v>
      </c>
      <c r="R39" s="48">
        <f>ROUND(SUM(R36:R38),5)</f>
        <v>0</v>
      </c>
      <c r="S39" s="48">
        <f>ROUND((Q39-R39),5)</f>
        <v>0</v>
      </c>
      <c r="U39" s="48">
        <f>ROUND(SUM(U36:U38),5)</f>
        <v>0</v>
      </c>
      <c r="V39" s="48">
        <f>ROUND(SUM(V36:V38),5)</f>
        <v>0</v>
      </c>
      <c r="W39" s="48">
        <f>ROUND((U39-V39),5)</f>
        <v>0</v>
      </c>
    </row>
    <row r="40" spans="1:23" ht="15">
      <c r="A40" s="9"/>
      <c r="B40" s="9"/>
      <c r="C40" s="9"/>
      <c r="D40" s="9"/>
      <c r="E40" s="9"/>
      <c r="F40" s="9" t="s">
        <v>71</v>
      </c>
      <c r="G40" s="9"/>
      <c r="H40" s="9"/>
      <c r="I40" s="40"/>
      <c r="J40" s="40"/>
      <c r="K40" s="40"/>
      <c r="M40" s="40"/>
      <c r="N40" s="40"/>
      <c r="O40" s="40"/>
      <c r="Q40" s="48"/>
      <c r="R40" s="48"/>
      <c r="S40" s="48"/>
      <c r="U40" s="48"/>
      <c r="V40" s="48"/>
      <c r="W40" s="48"/>
    </row>
    <row r="41" spans="1:23" ht="15">
      <c r="A41" s="9"/>
      <c r="B41" s="9"/>
      <c r="C41" s="9"/>
      <c r="D41" s="9"/>
      <c r="E41" s="9"/>
      <c r="F41" s="9"/>
      <c r="G41" s="9" t="s">
        <v>72</v>
      </c>
      <c r="H41" s="9"/>
      <c r="I41" s="40"/>
      <c r="J41" s="40"/>
      <c r="K41" s="40"/>
      <c r="M41" s="40"/>
      <c r="N41" s="40"/>
      <c r="O41" s="40"/>
      <c r="Q41" s="48"/>
      <c r="R41" s="48"/>
      <c r="S41" s="48"/>
      <c r="U41" s="48"/>
      <c r="V41" s="48"/>
      <c r="W41" s="48"/>
    </row>
    <row r="42" spans="1:23" ht="15.75" thickBot="1">
      <c r="A42" s="9"/>
      <c r="B42" s="9"/>
      <c r="C42" s="9"/>
      <c r="D42" s="9"/>
      <c r="E42" s="9"/>
      <c r="F42" s="9"/>
      <c r="G42" s="9"/>
      <c r="H42" s="9" t="s">
        <v>92</v>
      </c>
      <c r="I42" s="41">
        <v>0</v>
      </c>
      <c r="J42" s="41">
        <v>0</v>
      </c>
      <c r="K42" s="41">
        <f aca="true" t="shared" si="4" ref="K42:K47">ROUND((I42-J42),5)</f>
        <v>0</v>
      </c>
      <c r="M42" s="41">
        <v>0</v>
      </c>
      <c r="N42" s="41">
        <v>0</v>
      </c>
      <c r="O42" s="41">
        <f aca="true" t="shared" si="5" ref="O42:O47">ROUND((M42-N42),5)</f>
        <v>0</v>
      </c>
      <c r="Q42" s="49">
        <v>0</v>
      </c>
      <c r="R42" s="49">
        <v>0</v>
      </c>
      <c r="S42" s="49">
        <f aca="true" t="shared" si="6" ref="S42:S47">ROUND((Q42-R42),5)</f>
        <v>0</v>
      </c>
      <c r="U42" s="49">
        <v>0</v>
      </c>
      <c r="V42" s="49">
        <v>0</v>
      </c>
      <c r="W42" s="49">
        <f aca="true" t="shared" si="7" ref="W42:W47">ROUND((U42-V42),5)</f>
        <v>0</v>
      </c>
    </row>
    <row r="43" spans="1:23" ht="15">
      <c r="A43" s="9"/>
      <c r="B43" s="9"/>
      <c r="C43" s="9"/>
      <c r="D43" s="9"/>
      <c r="E43" s="9"/>
      <c r="F43" s="9"/>
      <c r="G43" s="9" t="s">
        <v>93</v>
      </c>
      <c r="H43" s="9"/>
      <c r="I43" s="40">
        <f>ROUND(SUM(I41:I42),5)</f>
        <v>0</v>
      </c>
      <c r="J43" s="40">
        <f>ROUND(SUM(J41:J42),5)</f>
        <v>0</v>
      </c>
      <c r="K43" s="40">
        <f t="shared" si="4"/>
        <v>0</v>
      </c>
      <c r="M43" s="40">
        <f>ROUND(SUM(M41:M42),5)</f>
        <v>0</v>
      </c>
      <c r="N43" s="40">
        <f>ROUND(SUM(N41:N42),5)</f>
        <v>0</v>
      </c>
      <c r="O43" s="40">
        <f t="shared" si="5"/>
        <v>0</v>
      </c>
      <c r="Q43" s="48">
        <f>ROUND(SUM(Q41:Q42),5)</f>
        <v>0</v>
      </c>
      <c r="R43" s="48">
        <f>ROUND(SUM(R41:R42),5)</f>
        <v>0</v>
      </c>
      <c r="S43" s="48">
        <f t="shared" si="6"/>
        <v>0</v>
      </c>
      <c r="U43" s="48">
        <f>ROUND(SUM(U41:U42),5)</f>
        <v>0</v>
      </c>
      <c r="V43" s="48">
        <f>ROUND(SUM(V41:V42),5)</f>
        <v>0</v>
      </c>
      <c r="W43" s="48">
        <f t="shared" si="7"/>
        <v>0</v>
      </c>
    </row>
    <row r="44" spans="1:23" ht="15">
      <c r="A44" s="9"/>
      <c r="B44" s="9"/>
      <c r="C44" s="9"/>
      <c r="D44" s="9"/>
      <c r="E44" s="9"/>
      <c r="F44" s="9"/>
      <c r="G44" s="9" t="s">
        <v>87</v>
      </c>
      <c r="H44" s="9"/>
      <c r="I44" s="40">
        <v>0</v>
      </c>
      <c r="J44" s="40">
        <v>1652</v>
      </c>
      <c r="K44" s="40">
        <f t="shared" si="4"/>
        <v>-1652</v>
      </c>
      <c r="M44" s="40">
        <v>0</v>
      </c>
      <c r="N44" s="40">
        <v>0</v>
      </c>
      <c r="O44" s="40">
        <f t="shared" si="5"/>
        <v>0</v>
      </c>
      <c r="Q44" s="48">
        <v>0</v>
      </c>
      <c r="R44" s="48">
        <v>0</v>
      </c>
      <c r="S44" s="48">
        <f t="shared" si="6"/>
        <v>0</v>
      </c>
      <c r="U44" s="48">
        <v>0</v>
      </c>
      <c r="V44" s="48">
        <v>0</v>
      </c>
      <c r="W44" s="48">
        <f t="shared" si="7"/>
        <v>0</v>
      </c>
    </row>
    <row r="45" spans="1:23" ht="15.75" thickBot="1">
      <c r="A45" s="9"/>
      <c r="B45" s="9"/>
      <c r="C45" s="9"/>
      <c r="D45" s="9"/>
      <c r="E45" s="9"/>
      <c r="F45" s="9"/>
      <c r="G45" s="9" t="s">
        <v>73</v>
      </c>
      <c r="H45" s="9"/>
      <c r="I45" s="40">
        <v>358</v>
      </c>
      <c r="J45" s="40">
        <v>348</v>
      </c>
      <c r="K45" s="40">
        <f t="shared" si="4"/>
        <v>10</v>
      </c>
      <c r="M45" s="40">
        <v>0</v>
      </c>
      <c r="N45" s="40">
        <v>0</v>
      </c>
      <c r="O45" s="40">
        <f t="shared" si="5"/>
        <v>0</v>
      </c>
      <c r="Q45" s="48">
        <v>0</v>
      </c>
      <c r="R45" s="48">
        <v>0</v>
      </c>
      <c r="S45" s="48">
        <f t="shared" si="6"/>
        <v>0</v>
      </c>
      <c r="U45" s="48">
        <v>0</v>
      </c>
      <c r="V45" s="48">
        <v>0</v>
      </c>
      <c r="W45" s="48">
        <f t="shared" si="7"/>
        <v>0</v>
      </c>
    </row>
    <row r="46" spans="1:23" ht="15.75" thickBot="1">
      <c r="A46" s="9"/>
      <c r="B46" s="9"/>
      <c r="C46" s="9"/>
      <c r="D46" s="9"/>
      <c r="E46" s="9"/>
      <c r="F46" s="9" t="s">
        <v>74</v>
      </c>
      <c r="G46" s="9"/>
      <c r="H46" s="9"/>
      <c r="I46" s="42">
        <f>ROUND(I40+SUM(I43:I45),5)</f>
        <v>358</v>
      </c>
      <c r="J46" s="42">
        <f>ROUND(J40+SUM(J43:J45),5)</f>
        <v>2000</v>
      </c>
      <c r="K46" s="42">
        <f t="shared" si="4"/>
        <v>-1642</v>
      </c>
      <c r="M46" s="42">
        <f>ROUND(M40+SUM(M43:M45),5)</f>
        <v>0</v>
      </c>
      <c r="N46" s="42">
        <f>ROUND(N40+SUM(N43:N45),5)</f>
        <v>0</v>
      </c>
      <c r="O46" s="42">
        <f t="shared" si="5"/>
        <v>0</v>
      </c>
      <c r="Q46" s="50">
        <f>ROUND(Q40+SUM(Q43:Q45),5)</f>
        <v>0</v>
      </c>
      <c r="R46" s="50">
        <f>ROUND(R40+SUM(R43:R45),5)</f>
        <v>0</v>
      </c>
      <c r="S46" s="50">
        <f t="shared" si="6"/>
        <v>0</v>
      </c>
      <c r="U46" s="50">
        <f>ROUND(U40+SUM(U43:U45),5)</f>
        <v>0</v>
      </c>
      <c r="V46" s="50">
        <f>ROUND(V40+SUM(V43:V45),5)</f>
        <v>0</v>
      </c>
      <c r="W46" s="50">
        <f t="shared" si="7"/>
        <v>0</v>
      </c>
    </row>
    <row r="47" spans="1:23" ht="15">
      <c r="A47" s="9"/>
      <c r="B47" s="9"/>
      <c r="C47" s="9"/>
      <c r="D47" s="9"/>
      <c r="E47" s="9" t="s">
        <v>75</v>
      </c>
      <c r="F47" s="9"/>
      <c r="G47" s="9"/>
      <c r="H47" s="9"/>
      <c r="I47" s="40">
        <f>ROUND(SUM(I33:I35)+I39+I46,5)</f>
        <v>931.74</v>
      </c>
      <c r="J47" s="40">
        <f>ROUND(SUM(J33:J35)+J39+J46,5)</f>
        <v>5974</v>
      </c>
      <c r="K47" s="40">
        <f t="shared" si="4"/>
        <v>-5042.26</v>
      </c>
      <c r="M47" s="40">
        <f>ROUND(SUM(M33:M35)+M39+M46,5)</f>
        <v>0</v>
      </c>
      <c r="N47" s="40">
        <f>ROUND(SUM(N33:N35)+N39+N46,5)</f>
        <v>0</v>
      </c>
      <c r="O47" s="40">
        <f t="shared" si="5"/>
        <v>0</v>
      </c>
      <c r="Q47" s="48">
        <f>ROUND(SUM(Q33:Q35)+Q39+Q46,5)</f>
        <v>0</v>
      </c>
      <c r="R47" s="48">
        <f>ROUND(SUM(R33:R35)+R39+R46,5)</f>
        <v>0</v>
      </c>
      <c r="S47" s="48">
        <f t="shared" si="6"/>
        <v>0</v>
      </c>
      <c r="U47" s="48">
        <f>ROUND(SUM(U33:U35)+U39+U46,5)</f>
        <v>0</v>
      </c>
      <c r="V47" s="48">
        <f>ROUND(SUM(V33:V35)+V39+V46,5)</f>
        <v>0</v>
      </c>
      <c r="W47" s="48">
        <f t="shared" si="7"/>
        <v>0</v>
      </c>
    </row>
    <row r="48" spans="1:23" ht="15">
      <c r="A48" s="9"/>
      <c r="B48" s="9"/>
      <c r="C48" s="9"/>
      <c r="D48" s="9"/>
      <c r="E48" s="9" t="s">
        <v>76</v>
      </c>
      <c r="F48" s="9"/>
      <c r="G48" s="9"/>
      <c r="H48" s="9"/>
      <c r="I48" s="40"/>
      <c r="J48" s="40"/>
      <c r="K48" s="40"/>
      <c r="M48" s="40"/>
      <c r="N48" s="40"/>
      <c r="O48" s="40"/>
      <c r="Q48" s="48"/>
      <c r="R48" s="48"/>
      <c r="S48" s="48"/>
      <c r="U48" s="48"/>
      <c r="V48" s="48"/>
      <c r="W48" s="48"/>
    </row>
    <row r="49" spans="1:23" ht="15">
      <c r="A49" s="9"/>
      <c r="B49" s="9"/>
      <c r="C49" s="9"/>
      <c r="D49" s="9"/>
      <c r="E49" s="9"/>
      <c r="F49" s="9" t="s">
        <v>77</v>
      </c>
      <c r="G49" s="9"/>
      <c r="H49" s="9"/>
      <c r="I49" s="40">
        <v>9922.5</v>
      </c>
      <c r="J49" s="40">
        <v>39690</v>
      </c>
      <c r="K49" s="40">
        <f aca="true" t="shared" si="8" ref="K49:K57">ROUND((I49-J49),5)</f>
        <v>-29767.5</v>
      </c>
      <c r="M49" s="40">
        <v>0</v>
      </c>
      <c r="N49" s="40">
        <v>0</v>
      </c>
      <c r="O49" s="40">
        <f aca="true" t="shared" si="9" ref="O49:O57">ROUND((M49-N49),5)</f>
        <v>0</v>
      </c>
      <c r="Q49" s="48">
        <v>0</v>
      </c>
      <c r="R49" s="48">
        <v>0</v>
      </c>
      <c r="S49" s="48">
        <f aca="true" t="shared" si="10" ref="S49:S57">ROUND((Q49-R49),5)</f>
        <v>0</v>
      </c>
      <c r="U49" s="48">
        <v>0</v>
      </c>
      <c r="V49" s="48">
        <v>0</v>
      </c>
      <c r="W49" s="48">
        <f aca="true" t="shared" si="11" ref="W49:W57">ROUND((U49-V49),5)</f>
        <v>0</v>
      </c>
    </row>
    <row r="50" spans="1:23" ht="15.75" thickBot="1">
      <c r="A50" s="9"/>
      <c r="B50" s="9"/>
      <c r="C50" s="9"/>
      <c r="D50" s="9"/>
      <c r="E50" s="9"/>
      <c r="F50" s="9" t="s">
        <v>78</v>
      </c>
      <c r="G50" s="9"/>
      <c r="H50" s="9"/>
      <c r="I50" s="41">
        <v>0</v>
      </c>
      <c r="J50" s="41">
        <v>0</v>
      </c>
      <c r="K50" s="41">
        <f t="shared" si="8"/>
        <v>0</v>
      </c>
      <c r="M50" s="41">
        <v>0</v>
      </c>
      <c r="N50" s="41">
        <v>1000</v>
      </c>
      <c r="O50" s="41">
        <f t="shared" si="9"/>
        <v>-1000</v>
      </c>
      <c r="Q50" s="49">
        <v>0</v>
      </c>
      <c r="R50" s="49">
        <v>0</v>
      </c>
      <c r="S50" s="49">
        <f t="shared" si="10"/>
        <v>0</v>
      </c>
      <c r="U50" s="49">
        <v>0</v>
      </c>
      <c r="V50" s="49">
        <v>0</v>
      </c>
      <c r="W50" s="49">
        <f t="shared" si="11"/>
        <v>0</v>
      </c>
    </row>
    <row r="51" spans="1:23" ht="15">
      <c r="A51" s="9"/>
      <c r="B51" s="9"/>
      <c r="C51" s="9"/>
      <c r="D51" s="9"/>
      <c r="E51" s="9" t="s">
        <v>79</v>
      </c>
      <c r="F51" s="9"/>
      <c r="G51" s="9"/>
      <c r="H51" s="9"/>
      <c r="I51" s="40">
        <f>ROUND(SUM(I48:I50),5)</f>
        <v>9922.5</v>
      </c>
      <c r="J51" s="40">
        <f>ROUND(SUM(J48:J50),5)</f>
        <v>39690</v>
      </c>
      <c r="K51" s="40">
        <f t="shared" si="8"/>
        <v>-29767.5</v>
      </c>
      <c r="M51" s="40">
        <f>ROUND(SUM(M48:M50),5)</f>
        <v>0</v>
      </c>
      <c r="N51" s="40">
        <f>ROUND(SUM(N48:N50),5)</f>
        <v>1000</v>
      </c>
      <c r="O51" s="40">
        <f t="shared" si="9"/>
        <v>-1000</v>
      </c>
      <c r="Q51" s="48">
        <f>ROUND(SUM(Q48:Q50),5)</f>
        <v>0</v>
      </c>
      <c r="R51" s="48">
        <f>ROUND(SUM(R48:R50),5)</f>
        <v>0</v>
      </c>
      <c r="S51" s="48">
        <f t="shared" si="10"/>
        <v>0</v>
      </c>
      <c r="U51" s="48">
        <f>ROUND(SUM(U48:U50),5)</f>
        <v>0</v>
      </c>
      <c r="V51" s="48">
        <f>ROUND(SUM(V48:V50),5)</f>
        <v>0</v>
      </c>
      <c r="W51" s="48">
        <f t="shared" si="11"/>
        <v>0</v>
      </c>
    </row>
    <row r="52" spans="1:23" ht="15">
      <c r="A52" s="9"/>
      <c r="B52" s="9"/>
      <c r="C52" s="9"/>
      <c r="D52" s="9"/>
      <c r="E52" s="9" t="s">
        <v>111</v>
      </c>
      <c r="F52" s="9"/>
      <c r="G52" s="9"/>
      <c r="H52" s="9"/>
      <c r="I52" s="40">
        <v>0</v>
      </c>
      <c r="J52" s="40">
        <v>0</v>
      </c>
      <c r="K52" s="40">
        <f t="shared" si="8"/>
        <v>0</v>
      </c>
      <c r="M52" s="40">
        <v>0</v>
      </c>
      <c r="N52" s="40">
        <v>0</v>
      </c>
      <c r="O52" s="40">
        <f t="shared" si="9"/>
        <v>0</v>
      </c>
      <c r="Q52" s="48">
        <v>0</v>
      </c>
      <c r="R52" s="48">
        <v>0</v>
      </c>
      <c r="S52" s="48">
        <f t="shared" si="10"/>
        <v>0</v>
      </c>
      <c r="U52" s="48">
        <v>0</v>
      </c>
      <c r="V52" s="48">
        <v>0</v>
      </c>
      <c r="W52" s="48">
        <f t="shared" si="11"/>
        <v>0</v>
      </c>
    </row>
    <row r="53" spans="1:23" ht="15">
      <c r="A53" s="9"/>
      <c r="B53" s="9"/>
      <c r="C53" s="9"/>
      <c r="D53" s="9"/>
      <c r="E53" s="9" t="s">
        <v>104</v>
      </c>
      <c r="F53" s="9"/>
      <c r="G53" s="9"/>
      <c r="H53" s="9"/>
      <c r="I53" s="40">
        <v>0</v>
      </c>
      <c r="J53" s="40">
        <v>0</v>
      </c>
      <c r="K53" s="40">
        <f t="shared" si="8"/>
        <v>0</v>
      </c>
      <c r="M53" s="40">
        <v>0</v>
      </c>
      <c r="N53" s="40">
        <v>0</v>
      </c>
      <c r="O53" s="40">
        <f t="shared" si="9"/>
        <v>0</v>
      </c>
      <c r="Q53" s="48">
        <v>1224.84</v>
      </c>
      <c r="R53" s="48">
        <v>0</v>
      </c>
      <c r="S53" s="48">
        <f t="shared" si="10"/>
        <v>1224.84</v>
      </c>
      <c r="U53" s="48">
        <v>0</v>
      </c>
      <c r="V53" s="48">
        <v>0</v>
      </c>
      <c r="W53" s="48">
        <f t="shared" si="11"/>
        <v>0</v>
      </c>
    </row>
    <row r="54" spans="1:23" ht="15.75" thickBot="1">
      <c r="A54" s="9"/>
      <c r="B54" s="9"/>
      <c r="C54" s="9"/>
      <c r="D54" s="9"/>
      <c r="E54" s="9" t="s">
        <v>108</v>
      </c>
      <c r="F54" s="9"/>
      <c r="G54" s="9"/>
      <c r="H54" s="9"/>
      <c r="I54" s="40">
        <v>0</v>
      </c>
      <c r="J54" s="40">
        <v>0</v>
      </c>
      <c r="K54" s="40">
        <f t="shared" si="8"/>
        <v>0</v>
      </c>
      <c r="M54" s="40">
        <v>0</v>
      </c>
      <c r="N54" s="40">
        <v>0</v>
      </c>
      <c r="O54" s="40">
        <f t="shared" si="9"/>
        <v>0</v>
      </c>
      <c r="Q54" s="48">
        <v>680.17</v>
      </c>
      <c r="R54" s="48">
        <v>0</v>
      </c>
      <c r="S54" s="48">
        <f t="shared" si="10"/>
        <v>680.17</v>
      </c>
      <c r="U54" s="48">
        <v>0</v>
      </c>
      <c r="V54" s="48">
        <v>0</v>
      </c>
      <c r="W54" s="48">
        <f t="shared" si="11"/>
        <v>0</v>
      </c>
    </row>
    <row r="55" spans="1:23" ht="15.75" thickBot="1">
      <c r="A55" s="9"/>
      <c r="B55" s="9"/>
      <c r="C55" s="9"/>
      <c r="D55" s="9" t="s">
        <v>80</v>
      </c>
      <c r="E55" s="9"/>
      <c r="F55" s="9"/>
      <c r="G55" s="9"/>
      <c r="H55" s="9"/>
      <c r="I55" s="43">
        <f>ROUND(I29+I32+I47+SUM(I51:I54),5)</f>
        <v>10854.24</v>
      </c>
      <c r="J55" s="43">
        <f>ROUND(J29+J32+J47+SUM(J51:J54),5)</f>
        <v>45664</v>
      </c>
      <c r="K55" s="43">
        <f t="shared" si="8"/>
        <v>-34809.76</v>
      </c>
      <c r="M55" s="43">
        <f>ROUND(M29+M32+M47+SUM(M51:M54),5)</f>
        <v>3660</v>
      </c>
      <c r="N55" s="43">
        <f>ROUND(N29+N32+N47+SUM(N51:N54),5)</f>
        <v>1000</v>
      </c>
      <c r="O55" s="43">
        <f t="shared" si="9"/>
        <v>2660</v>
      </c>
      <c r="Q55" s="51">
        <f>ROUND(Q29+Q32+Q47+SUM(Q51:Q54),5)</f>
        <v>1905.01</v>
      </c>
      <c r="R55" s="51">
        <f>ROUND(R29+R32+R47+SUM(R51:R54),5)</f>
        <v>0</v>
      </c>
      <c r="S55" s="51">
        <f t="shared" si="10"/>
        <v>1905.01</v>
      </c>
      <c r="U55" s="51">
        <f>ROUND(U29+U32+U47+SUM(U51:U54),5)</f>
        <v>0</v>
      </c>
      <c r="V55" s="51">
        <f>ROUND(V29+V32+V47+SUM(V51:V54),5)</f>
        <v>0</v>
      </c>
      <c r="W55" s="51">
        <f t="shared" si="11"/>
        <v>0</v>
      </c>
    </row>
    <row r="56" spans="1:23" ht="15.75" thickBot="1">
      <c r="A56" s="9"/>
      <c r="B56" s="9" t="s">
        <v>81</v>
      </c>
      <c r="C56" s="9"/>
      <c r="D56" s="9"/>
      <c r="E56" s="9"/>
      <c r="F56" s="9"/>
      <c r="G56" s="9"/>
      <c r="H56" s="9"/>
      <c r="I56" s="43">
        <f>ROUND(I6+I28-I55,5)</f>
        <v>48911.48</v>
      </c>
      <c r="J56" s="43">
        <f>ROUND(J6+J28-J55,5)</f>
        <v>4539.32</v>
      </c>
      <c r="K56" s="43">
        <f t="shared" si="8"/>
        <v>44372.16</v>
      </c>
      <c r="M56" s="43">
        <f>ROUND(M6+M28-M55,5)</f>
        <v>-3660</v>
      </c>
      <c r="N56" s="43">
        <f>ROUND(N6+N28-N55,5)</f>
        <v>2300</v>
      </c>
      <c r="O56" s="43">
        <f t="shared" si="9"/>
        <v>-5960</v>
      </c>
      <c r="Q56" s="51">
        <f>ROUND(Q6+Q28-Q55,5)</f>
        <v>789.99</v>
      </c>
      <c r="R56" s="51">
        <f>ROUND(R6+R28-R55,5)</f>
        <v>0</v>
      </c>
      <c r="S56" s="51">
        <f t="shared" si="10"/>
        <v>789.99</v>
      </c>
      <c r="U56" s="51">
        <f>ROUND(U6+U28-U55,5)</f>
        <v>0</v>
      </c>
      <c r="V56" s="51">
        <f>ROUND(V6+V28-V55,5)</f>
        <v>0</v>
      </c>
      <c r="W56" s="51">
        <f t="shared" si="11"/>
        <v>0</v>
      </c>
    </row>
    <row r="57" spans="1:23" s="3" customFormat="1" ht="12" thickBot="1">
      <c r="A57" s="9" t="s">
        <v>3</v>
      </c>
      <c r="B57" s="9"/>
      <c r="C57" s="9"/>
      <c r="D57" s="9"/>
      <c r="E57" s="9"/>
      <c r="F57" s="9"/>
      <c r="G57" s="9"/>
      <c r="H57" s="9"/>
      <c r="I57" s="44">
        <f>I56</f>
        <v>48911.48</v>
      </c>
      <c r="J57" s="44">
        <f>J56</f>
        <v>4539.32</v>
      </c>
      <c r="K57" s="44">
        <f t="shared" si="8"/>
        <v>44372.16</v>
      </c>
      <c r="M57" s="44">
        <f>M56</f>
        <v>-3660</v>
      </c>
      <c r="N57" s="44">
        <f>N56</f>
        <v>2300</v>
      </c>
      <c r="O57" s="44">
        <f t="shared" si="9"/>
        <v>-5960</v>
      </c>
      <c r="Q57" s="52">
        <f>Q56</f>
        <v>789.99</v>
      </c>
      <c r="R57" s="52">
        <f>R56</f>
        <v>0</v>
      </c>
      <c r="S57" s="52">
        <f t="shared" si="10"/>
        <v>789.99</v>
      </c>
      <c r="U57" s="52">
        <f>U56</f>
        <v>0</v>
      </c>
      <c r="V57" s="52">
        <f>V56</f>
        <v>0</v>
      </c>
      <c r="W57" s="52">
        <f t="shared" si="11"/>
        <v>0</v>
      </c>
    </row>
    <row r="58" ht="15.75" thickTop="1"/>
  </sheetData>
  <sheetProtection/>
  <mergeCells count="3">
    <mergeCell ref="A3:W3"/>
    <mergeCell ref="A2:W2"/>
    <mergeCell ref="A1:W1"/>
  </mergeCells>
  <printOptions/>
  <pageMargins left="0.7" right="0.7" top="0.75" bottom="0.75" header="0.3" footer="0.3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V13" sqref="V13"/>
    </sheetView>
  </sheetViews>
  <sheetFormatPr defaultColWidth="9.140625" defaultRowHeight="15"/>
  <cols>
    <col min="1" max="6" width="3.00390625" style="3" customWidth="1"/>
    <col min="7" max="7" width="27.8515625" style="3" customWidth="1"/>
    <col min="8" max="9" width="9.8515625" style="18" bestFit="1" customWidth="1"/>
    <col min="10" max="10" width="8.28125" style="18" bestFit="1" customWidth="1"/>
    <col min="11" max="11" width="11.57421875" style="18" bestFit="1" customWidth="1"/>
    <col min="12" max="16" width="9.140625" style="18" customWidth="1"/>
    <col min="17" max="16384" width="9.140625" style="19" customWidth="1"/>
  </cols>
  <sheetData>
    <row r="1" spans="1:11" ht="15.75">
      <c r="A1" s="5" t="s">
        <v>18</v>
      </c>
      <c r="B1" s="9"/>
      <c r="C1" s="9"/>
      <c r="D1" s="9"/>
      <c r="E1" s="9"/>
      <c r="F1" s="9"/>
      <c r="G1" s="9"/>
      <c r="H1" s="4"/>
      <c r="I1" s="4"/>
      <c r="J1" s="4"/>
      <c r="K1" s="12" t="s">
        <v>155</v>
      </c>
    </row>
    <row r="2" spans="1:11" ht="18">
      <c r="A2" s="6" t="s">
        <v>110</v>
      </c>
      <c r="B2" s="9"/>
      <c r="C2" s="9"/>
      <c r="D2" s="9"/>
      <c r="E2" s="9"/>
      <c r="F2" s="9"/>
      <c r="G2" s="9"/>
      <c r="H2" s="4"/>
      <c r="I2" s="4"/>
      <c r="J2" s="4"/>
      <c r="K2" s="7">
        <v>44479</v>
      </c>
    </row>
    <row r="3" spans="1:11" ht="15">
      <c r="A3" s="8" t="s">
        <v>154</v>
      </c>
      <c r="B3" s="9"/>
      <c r="C3" s="9"/>
      <c r="D3" s="9"/>
      <c r="E3" s="9"/>
      <c r="F3" s="9"/>
      <c r="G3" s="9"/>
      <c r="H3" s="4"/>
      <c r="I3" s="4"/>
      <c r="J3" s="4"/>
      <c r="K3" s="12" t="s">
        <v>115</v>
      </c>
    </row>
    <row r="4" spans="1:16" s="20" customFormat="1" ht="15.75" thickBot="1">
      <c r="A4" s="9"/>
      <c r="B4" s="9"/>
      <c r="C4" s="9"/>
      <c r="D4" s="9"/>
      <c r="E4" s="9"/>
      <c r="F4" s="9"/>
      <c r="G4" s="9"/>
      <c r="H4" s="32"/>
      <c r="I4" s="32"/>
      <c r="J4" s="32"/>
      <c r="K4" s="32"/>
      <c r="L4" s="18"/>
      <c r="M4" s="18"/>
      <c r="N4" s="18"/>
      <c r="O4" s="18"/>
      <c r="P4" s="18"/>
    </row>
    <row r="5" spans="1:16" s="21" customFormat="1" ht="16.5" thickBot="1" thickTop="1">
      <c r="A5" s="17"/>
      <c r="B5" s="17"/>
      <c r="C5" s="17"/>
      <c r="D5" s="17"/>
      <c r="E5" s="17"/>
      <c r="F5" s="17"/>
      <c r="G5" s="17"/>
      <c r="H5" s="33" t="s">
        <v>156</v>
      </c>
      <c r="I5" s="33" t="s">
        <v>157</v>
      </c>
      <c r="J5" s="33" t="s">
        <v>98</v>
      </c>
      <c r="K5" s="33" t="s">
        <v>99</v>
      </c>
      <c r="L5" s="2"/>
      <c r="M5" s="2"/>
      <c r="N5" s="2"/>
      <c r="O5" s="2"/>
      <c r="P5" s="2"/>
    </row>
    <row r="6" spans="1:16" s="20" customFormat="1" ht="15.75" thickTop="1">
      <c r="A6" s="9"/>
      <c r="B6" s="9" t="s">
        <v>50</v>
      </c>
      <c r="C6" s="9"/>
      <c r="D6" s="9"/>
      <c r="E6" s="9"/>
      <c r="F6" s="9"/>
      <c r="G6" s="9"/>
      <c r="H6" s="27"/>
      <c r="I6" s="27"/>
      <c r="J6" s="27"/>
      <c r="K6" s="34"/>
      <c r="L6" s="18"/>
      <c r="M6" s="18"/>
      <c r="N6" s="18"/>
      <c r="O6" s="18"/>
      <c r="P6" s="18"/>
    </row>
    <row r="7" spans="1:16" s="20" customFormat="1" ht="15">
      <c r="A7" s="9"/>
      <c r="B7" s="9"/>
      <c r="C7" s="9"/>
      <c r="D7" s="9" t="s">
        <v>0</v>
      </c>
      <c r="E7" s="9"/>
      <c r="F7" s="9"/>
      <c r="G7" s="9"/>
      <c r="H7" s="27"/>
      <c r="I7" s="27"/>
      <c r="J7" s="27"/>
      <c r="K7" s="34"/>
      <c r="L7" s="18"/>
      <c r="M7" s="18"/>
      <c r="N7" s="18"/>
      <c r="O7" s="18"/>
      <c r="P7" s="18"/>
    </row>
    <row r="8" spans="1:16" s="20" customFormat="1" ht="15">
      <c r="A8" s="9"/>
      <c r="B8" s="9"/>
      <c r="C8" s="9"/>
      <c r="D8" s="9"/>
      <c r="E8" s="9" t="s">
        <v>51</v>
      </c>
      <c r="F8" s="9"/>
      <c r="G8" s="9"/>
      <c r="H8" s="27"/>
      <c r="I8" s="27"/>
      <c r="J8" s="27"/>
      <c r="K8" s="34"/>
      <c r="L8" s="18"/>
      <c r="M8" s="18"/>
      <c r="N8" s="18"/>
      <c r="O8" s="18"/>
      <c r="P8" s="18"/>
    </row>
    <row r="9" spans="1:16" s="20" customFormat="1" ht="15">
      <c r="A9" s="9"/>
      <c r="B9" s="9"/>
      <c r="C9" s="9"/>
      <c r="D9" s="9"/>
      <c r="E9" s="9"/>
      <c r="F9" s="9" t="s">
        <v>52</v>
      </c>
      <c r="G9" s="9"/>
      <c r="H9" s="27">
        <v>47100</v>
      </c>
      <c r="I9" s="27">
        <v>40450</v>
      </c>
      <c r="J9" s="27">
        <f>ROUND((H9-I9),5)</f>
        <v>6650</v>
      </c>
      <c r="K9" s="34">
        <f>ROUND(IF(H9=0,IF(I9=0,0,SIGN(-I9)),IF(I9=0,SIGN(H9),(H9-I9)/ABS(I9))),5)</f>
        <v>0.1644</v>
      </c>
      <c r="L9" s="18"/>
      <c r="M9" s="18"/>
      <c r="N9" s="18"/>
      <c r="O9" s="18"/>
      <c r="P9" s="18"/>
    </row>
    <row r="10" spans="1:16" s="20" customFormat="1" ht="15">
      <c r="A10" s="9"/>
      <c r="B10" s="9"/>
      <c r="C10" s="9"/>
      <c r="D10" s="9"/>
      <c r="E10" s="9"/>
      <c r="F10" s="9" t="s">
        <v>112</v>
      </c>
      <c r="G10" s="9"/>
      <c r="H10" s="27">
        <v>1300</v>
      </c>
      <c r="I10" s="27">
        <v>1300</v>
      </c>
      <c r="J10" s="27">
        <f>ROUND((H10-I10),5)</f>
        <v>0</v>
      </c>
      <c r="K10" s="34">
        <f>ROUND(IF(H10=0,IF(I10=0,0,SIGN(-I10)),IF(I10=0,SIGN(H10),(H10-I10)/ABS(I10))),5)</f>
        <v>0</v>
      </c>
      <c r="L10" s="18"/>
      <c r="M10" s="18"/>
      <c r="N10" s="18"/>
      <c r="O10" s="18"/>
      <c r="P10" s="18"/>
    </row>
    <row r="11" spans="1:16" s="20" customFormat="1" ht="15.75" thickBot="1">
      <c r="A11" s="9"/>
      <c r="B11" s="9"/>
      <c r="C11" s="9"/>
      <c r="D11" s="9"/>
      <c r="E11" s="9"/>
      <c r="F11" s="9" t="s">
        <v>82</v>
      </c>
      <c r="G11" s="9"/>
      <c r="H11" s="28">
        <v>3900</v>
      </c>
      <c r="I11" s="28">
        <v>2300</v>
      </c>
      <c r="J11" s="28">
        <f>ROUND((H11-I11),5)</f>
        <v>1600</v>
      </c>
      <c r="K11" s="35">
        <f>ROUND(IF(H11=0,IF(I11=0,0,SIGN(-I11)),IF(I11=0,SIGN(H11),(H11-I11)/ABS(I11))),5)</f>
        <v>0.69565</v>
      </c>
      <c r="L11" s="18"/>
      <c r="M11" s="18"/>
      <c r="N11" s="18"/>
      <c r="O11" s="18"/>
      <c r="P11" s="18"/>
    </row>
    <row r="12" spans="1:16" s="20" customFormat="1" ht="15">
      <c r="A12" s="9"/>
      <c r="B12" s="9"/>
      <c r="C12" s="9"/>
      <c r="D12" s="9"/>
      <c r="E12" s="9" t="s">
        <v>53</v>
      </c>
      <c r="F12" s="9"/>
      <c r="G12" s="9"/>
      <c r="H12" s="27">
        <f>ROUND(SUM(H8:H11),5)</f>
        <v>52300</v>
      </c>
      <c r="I12" s="27">
        <f>ROUND(SUM(I8:I11),5)</f>
        <v>44050</v>
      </c>
      <c r="J12" s="27">
        <f>ROUND((H12-I12),5)</f>
        <v>8250</v>
      </c>
      <c r="K12" s="34">
        <f>ROUND(IF(H12=0,IF(I12=0,0,SIGN(-I12)),IF(I12=0,SIGN(H12),(H12-I12)/ABS(I12))),5)</f>
        <v>0.18729</v>
      </c>
      <c r="L12" s="18"/>
      <c r="M12" s="18"/>
      <c r="N12" s="18"/>
      <c r="O12" s="18"/>
      <c r="P12" s="18"/>
    </row>
    <row r="13" spans="1:16" s="20" customFormat="1" ht="15">
      <c r="A13" s="9"/>
      <c r="B13" s="9"/>
      <c r="C13" s="9"/>
      <c r="D13" s="9"/>
      <c r="E13" s="9" t="s">
        <v>54</v>
      </c>
      <c r="F13" s="9"/>
      <c r="G13" s="9"/>
      <c r="H13" s="27"/>
      <c r="I13" s="27"/>
      <c r="J13" s="27"/>
      <c r="K13" s="34"/>
      <c r="L13" s="18"/>
      <c r="M13" s="18"/>
      <c r="N13" s="18"/>
      <c r="O13" s="18"/>
      <c r="P13" s="18"/>
    </row>
    <row r="14" spans="1:16" s="20" customFormat="1" ht="15">
      <c r="A14" s="9"/>
      <c r="B14" s="9"/>
      <c r="C14" s="9"/>
      <c r="D14" s="9"/>
      <c r="E14" s="9"/>
      <c r="F14" s="9" t="s">
        <v>55</v>
      </c>
      <c r="G14" s="9"/>
      <c r="H14" s="27">
        <v>6000</v>
      </c>
      <c r="I14" s="27">
        <v>3600</v>
      </c>
      <c r="J14" s="27">
        <f>ROUND((H14-I14),5)</f>
        <v>2400</v>
      </c>
      <c r="K14" s="34">
        <f>ROUND(IF(H14=0,IF(I14=0,0,SIGN(-I14)),IF(I14=0,SIGN(H14),(H14-I14)/ABS(I14))),5)</f>
        <v>0.66667</v>
      </c>
      <c r="L14" s="18"/>
      <c r="M14" s="18"/>
      <c r="N14" s="18"/>
      <c r="O14" s="18"/>
      <c r="P14" s="18"/>
    </row>
    <row r="15" spans="1:16" s="20" customFormat="1" ht="15.75" thickBot="1">
      <c r="A15" s="9"/>
      <c r="B15" s="9"/>
      <c r="C15" s="9"/>
      <c r="D15" s="9"/>
      <c r="E15" s="9"/>
      <c r="F15" s="9" t="s">
        <v>56</v>
      </c>
      <c r="G15" s="9"/>
      <c r="H15" s="28">
        <v>1200</v>
      </c>
      <c r="I15" s="28">
        <v>0</v>
      </c>
      <c r="J15" s="28">
        <f>ROUND((H15-I15),5)</f>
        <v>1200</v>
      </c>
      <c r="K15" s="35">
        <f>ROUND(IF(H15=0,IF(I15=0,0,SIGN(-I15)),IF(I15=0,SIGN(H15),(H15-I15)/ABS(I15))),5)</f>
        <v>1</v>
      </c>
      <c r="L15" s="18"/>
      <c r="M15" s="18"/>
      <c r="N15" s="18"/>
      <c r="O15" s="18"/>
      <c r="P15" s="18"/>
    </row>
    <row r="16" spans="1:16" s="20" customFormat="1" ht="15">
      <c r="A16" s="9"/>
      <c r="B16" s="9"/>
      <c r="C16" s="9"/>
      <c r="D16" s="9"/>
      <c r="E16" s="9" t="s">
        <v>57</v>
      </c>
      <c r="F16" s="9"/>
      <c r="G16" s="9"/>
      <c r="H16" s="27">
        <f>ROUND(SUM(H13:H15),5)</f>
        <v>7200</v>
      </c>
      <c r="I16" s="27">
        <f>ROUND(SUM(I13:I15),5)</f>
        <v>3600</v>
      </c>
      <c r="J16" s="27">
        <f>ROUND((H16-I16),5)</f>
        <v>3600</v>
      </c>
      <c r="K16" s="34">
        <f>ROUND(IF(H16=0,IF(I16=0,0,SIGN(-I16)),IF(I16=0,SIGN(H16),(H16-I16)/ABS(I16))),5)</f>
        <v>1</v>
      </c>
      <c r="L16" s="18"/>
      <c r="M16" s="18"/>
      <c r="N16" s="18"/>
      <c r="O16" s="18"/>
      <c r="P16" s="18"/>
    </row>
    <row r="17" spans="1:16" s="20" customFormat="1" ht="15">
      <c r="A17" s="9"/>
      <c r="B17" s="9"/>
      <c r="C17" s="9"/>
      <c r="D17" s="9"/>
      <c r="E17" s="9" t="s">
        <v>58</v>
      </c>
      <c r="F17" s="9"/>
      <c r="G17" s="9"/>
      <c r="H17" s="27"/>
      <c r="I17" s="27"/>
      <c r="J17" s="27"/>
      <c r="K17" s="34"/>
      <c r="L17" s="18"/>
      <c r="M17" s="18"/>
      <c r="N17" s="18"/>
      <c r="O17" s="18"/>
      <c r="P17" s="18"/>
    </row>
    <row r="18" spans="1:16" s="20" customFormat="1" ht="15.75" thickBot="1">
      <c r="A18" s="9"/>
      <c r="B18" s="9"/>
      <c r="C18" s="9"/>
      <c r="D18" s="9"/>
      <c r="E18" s="9"/>
      <c r="F18" s="9" t="s">
        <v>59</v>
      </c>
      <c r="G18" s="9"/>
      <c r="H18" s="28">
        <v>-600</v>
      </c>
      <c r="I18" s="28">
        <v>0</v>
      </c>
      <c r="J18" s="28">
        <f>ROUND((H18-I18),5)</f>
        <v>-600</v>
      </c>
      <c r="K18" s="35">
        <f>ROUND(IF(H18=0,IF(I18=0,0,SIGN(-I18)),IF(I18=0,SIGN(H18),(H18-I18)/ABS(I18))),5)</f>
        <v>-1</v>
      </c>
      <c r="L18" s="18"/>
      <c r="M18" s="18"/>
      <c r="N18" s="18"/>
      <c r="O18" s="18"/>
      <c r="P18" s="18"/>
    </row>
    <row r="19" spans="1:16" s="20" customFormat="1" ht="15">
      <c r="A19" s="9"/>
      <c r="B19" s="9"/>
      <c r="C19" s="9"/>
      <c r="D19" s="9"/>
      <c r="E19" s="9" t="s">
        <v>60</v>
      </c>
      <c r="F19" s="9"/>
      <c r="G19" s="9"/>
      <c r="H19" s="27">
        <f>ROUND(SUM(H17:H18),5)</f>
        <v>-600</v>
      </c>
      <c r="I19" s="27">
        <f>ROUND(SUM(I17:I18),5)</f>
        <v>0</v>
      </c>
      <c r="J19" s="27">
        <f>ROUND((H19-I19),5)</f>
        <v>-600</v>
      </c>
      <c r="K19" s="34">
        <f>ROUND(IF(H19=0,IF(I19=0,0,SIGN(-I19)),IF(I19=0,SIGN(H19),(H19-I19)/ABS(I19))),5)</f>
        <v>-1</v>
      </c>
      <c r="L19" s="18"/>
      <c r="M19" s="18"/>
      <c r="N19" s="18"/>
      <c r="O19" s="18"/>
      <c r="P19" s="18"/>
    </row>
    <row r="20" spans="1:16" s="20" customFormat="1" ht="15">
      <c r="A20" s="9"/>
      <c r="B20" s="9"/>
      <c r="C20" s="9"/>
      <c r="D20" s="9"/>
      <c r="E20" s="9" t="s">
        <v>61</v>
      </c>
      <c r="F20" s="9"/>
      <c r="G20" s="9"/>
      <c r="H20" s="27">
        <v>0.83</v>
      </c>
      <c r="I20" s="27">
        <v>0.84</v>
      </c>
      <c r="J20" s="27">
        <f>ROUND((H20-I20),5)</f>
        <v>-0.01</v>
      </c>
      <c r="K20" s="34">
        <f>ROUND(IF(H20=0,IF(I20=0,0,SIGN(-I20)),IF(I20=0,SIGN(H20),(H20-I20)/ABS(I20))),5)</f>
        <v>-0.0119</v>
      </c>
      <c r="L20" s="18"/>
      <c r="M20" s="18"/>
      <c r="N20" s="18"/>
      <c r="O20" s="18"/>
      <c r="P20" s="18"/>
    </row>
    <row r="21" spans="1:16" s="20" customFormat="1" ht="15">
      <c r="A21" s="9"/>
      <c r="B21" s="9"/>
      <c r="C21" s="9"/>
      <c r="D21" s="9"/>
      <c r="E21" s="9" t="s">
        <v>95</v>
      </c>
      <c r="F21" s="9"/>
      <c r="G21" s="9"/>
      <c r="H21" s="27">
        <v>300</v>
      </c>
      <c r="I21" s="27">
        <v>0</v>
      </c>
      <c r="J21" s="27">
        <f>ROUND((H21-I21),5)</f>
        <v>300</v>
      </c>
      <c r="K21" s="34">
        <f>ROUND(IF(H21=0,IF(I21=0,0,SIGN(-I21)),IF(I21=0,SIGN(H21),(H21-I21)/ABS(I21))),5)</f>
        <v>1</v>
      </c>
      <c r="L21" s="18"/>
      <c r="M21" s="18"/>
      <c r="N21" s="18"/>
      <c r="O21" s="18"/>
      <c r="P21" s="18"/>
    </row>
    <row r="22" spans="1:16" s="20" customFormat="1" ht="15">
      <c r="A22" s="9"/>
      <c r="B22" s="9"/>
      <c r="C22" s="9"/>
      <c r="D22" s="9"/>
      <c r="E22" s="9" t="s">
        <v>97</v>
      </c>
      <c r="F22" s="9"/>
      <c r="G22" s="9"/>
      <c r="H22" s="27">
        <v>2695</v>
      </c>
      <c r="I22" s="27">
        <v>1625</v>
      </c>
      <c r="J22" s="27">
        <f>ROUND((H22-I22),5)</f>
        <v>1070</v>
      </c>
      <c r="K22" s="34">
        <f>ROUND(IF(H22=0,IF(I22=0,0,SIGN(-I22)),IF(I22=0,SIGN(H22),(H22-I22)/ABS(I22))),5)</f>
        <v>0.65846</v>
      </c>
      <c r="L22" s="18"/>
      <c r="M22" s="18"/>
      <c r="N22" s="18"/>
      <c r="O22" s="18"/>
      <c r="P22" s="18"/>
    </row>
    <row r="23" spans="1:16" s="20" customFormat="1" ht="15">
      <c r="A23" s="9"/>
      <c r="B23" s="9"/>
      <c r="C23" s="9"/>
      <c r="D23" s="9"/>
      <c r="E23" s="9" t="s">
        <v>103</v>
      </c>
      <c r="F23" s="9"/>
      <c r="G23" s="9"/>
      <c r="H23" s="27">
        <v>265.16</v>
      </c>
      <c r="I23" s="27">
        <v>21.78</v>
      </c>
      <c r="J23" s="27">
        <f>ROUND((H23-I23),5)</f>
        <v>243.38</v>
      </c>
      <c r="K23" s="34">
        <f>ROUND(IF(H23=0,IF(I23=0,0,SIGN(-I23)),IF(I23=0,SIGN(H23),(H23-I23)/ABS(I23))),5)</f>
        <v>11.17447</v>
      </c>
      <c r="L23" s="18"/>
      <c r="M23" s="18"/>
      <c r="N23" s="18"/>
      <c r="O23" s="18"/>
      <c r="P23" s="18"/>
    </row>
    <row r="24" spans="1:16" s="20" customFormat="1" ht="15.75" thickBot="1">
      <c r="A24" s="9"/>
      <c r="B24" s="9"/>
      <c r="C24" s="9"/>
      <c r="D24" s="9"/>
      <c r="E24" s="9" t="s">
        <v>109</v>
      </c>
      <c r="F24" s="9"/>
      <c r="G24" s="9"/>
      <c r="H24" s="27">
        <v>0</v>
      </c>
      <c r="I24" s="27">
        <v>1000</v>
      </c>
      <c r="J24" s="27">
        <f>ROUND((H24-I24),5)</f>
        <v>-1000</v>
      </c>
      <c r="K24" s="34">
        <f>ROUND(IF(H24=0,IF(I24=0,0,SIGN(-I24)),IF(I24=0,SIGN(H24),(H24-I24)/ABS(I24))),5)</f>
        <v>-1</v>
      </c>
      <c r="L24" s="18"/>
      <c r="M24" s="18"/>
      <c r="N24" s="18"/>
      <c r="O24" s="18"/>
      <c r="P24" s="18"/>
    </row>
    <row r="25" spans="1:16" s="20" customFormat="1" ht="15.75" thickBot="1">
      <c r="A25" s="9"/>
      <c r="B25" s="9"/>
      <c r="C25" s="9"/>
      <c r="D25" s="9" t="s">
        <v>1</v>
      </c>
      <c r="E25" s="9"/>
      <c r="F25" s="9"/>
      <c r="G25" s="9"/>
      <c r="H25" s="31">
        <f>ROUND(H7+H12+H16+SUM(H19:H24),5)</f>
        <v>62160.99</v>
      </c>
      <c r="I25" s="31">
        <f>ROUND(I7+I12+I16+SUM(I19:I24),5)</f>
        <v>50297.62</v>
      </c>
      <c r="J25" s="31">
        <f>ROUND((H25-I25),5)</f>
        <v>11863.37</v>
      </c>
      <c r="K25" s="36">
        <f>ROUND(IF(H25=0,IF(I25=0,0,SIGN(-I25)),IF(I25=0,SIGN(H25),(H25-I25)/ABS(I25))),5)</f>
        <v>0.23586</v>
      </c>
      <c r="L25" s="18"/>
      <c r="M25" s="18"/>
      <c r="N25" s="18"/>
      <c r="O25" s="18"/>
      <c r="P25" s="18"/>
    </row>
    <row r="26" spans="1:16" s="20" customFormat="1" ht="15">
      <c r="A26" s="9"/>
      <c r="B26" s="9"/>
      <c r="C26" s="9" t="s">
        <v>2</v>
      </c>
      <c r="D26" s="9"/>
      <c r="E26" s="9"/>
      <c r="F26" s="9"/>
      <c r="G26" s="9"/>
      <c r="H26" s="27">
        <f>H25</f>
        <v>62160.99</v>
      </c>
      <c r="I26" s="27">
        <f>I25</f>
        <v>50297.62</v>
      </c>
      <c r="J26" s="27">
        <f>ROUND((H26-I26),5)</f>
        <v>11863.37</v>
      </c>
      <c r="K26" s="34">
        <f>ROUND(IF(H26=0,IF(I26=0,0,SIGN(-I26)),IF(I26=0,SIGN(H26),(H26-I26)/ABS(I26))),5)</f>
        <v>0.23586</v>
      </c>
      <c r="L26" s="18"/>
      <c r="M26" s="18"/>
      <c r="N26" s="18"/>
      <c r="O26" s="18"/>
      <c r="P26" s="18"/>
    </row>
    <row r="27" spans="1:16" s="20" customFormat="1" ht="15">
      <c r="A27" s="9"/>
      <c r="B27" s="9"/>
      <c r="C27" s="9"/>
      <c r="D27" s="9" t="s">
        <v>64</v>
      </c>
      <c r="E27" s="9"/>
      <c r="F27" s="9"/>
      <c r="G27" s="9"/>
      <c r="H27" s="27"/>
      <c r="I27" s="27"/>
      <c r="J27" s="27"/>
      <c r="K27" s="34"/>
      <c r="L27" s="18"/>
      <c r="M27" s="18"/>
      <c r="N27" s="18"/>
      <c r="O27" s="18"/>
      <c r="P27" s="18"/>
    </row>
    <row r="28" spans="1:16" s="20" customFormat="1" ht="15">
      <c r="A28" s="9"/>
      <c r="B28" s="9"/>
      <c r="C28" s="9"/>
      <c r="D28" s="9"/>
      <c r="E28" s="9" t="s">
        <v>65</v>
      </c>
      <c r="F28" s="9"/>
      <c r="G28" s="9"/>
      <c r="H28" s="27"/>
      <c r="I28" s="27"/>
      <c r="J28" s="27"/>
      <c r="K28" s="34"/>
      <c r="L28" s="18"/>
      <c r="M28" s="18"/>
      <c r="N28" s="18"/>
      <c r="O28" s="18"/>
      <c r="P28" s="18"/>
    </row>
    <row r="29" spans="1:16" s="20" customFormat="1" ht="15.75" thickBot="1">
      <c r="A29" s="9"/>
      <c r="B29" s="9"/>
      <c r="C29" s="9"/>
      <c r="D29" s="9"/>
      <c r="E29" s="9"/>
      <c r="F29" s="9" t="s">
        <v>66</v>
      </c>
      <c r="G29" s="9"/>
      <c r="H29" s="28">
        <v>3660</v>
      </c>
      <c r="I29" s="28">
        <v>3660</v>
      </c>
      <c r="J29" s="28">
        <f>ROUND((H29-I29),5)</f>
        <v>0</v>
      </c>
      <c r="K29" s="35">
        <f>ROUND(IF(H29=0,IF(I29=0,0,SIGN(-I29)),IF(I29=0,SIGN(H29),(H29-I29)/ABS(I29))),5)</f>
        <v>0</v>
      </c>
      <c r="L29" s="18"/>
      <c r="M29" s="18"/>
      <c r="N29" s="18"/>
      <c r="O29" s="18"/>
      <c r="P29" s="18"/>
    </row>
    <row r="30" spans="1:16" s="20" customFormat="1" ht="15">
      <c r="A30" s="9"/>
      <c r="B30" s="9"/>
      <c r="C30" s="9"/>
      <c r="D30" s="9"/>
      <c r="E30" s="9" t="s">
        <v>67</v>
      </c>
      <c r="F30" s="9"/>
      <c r="G30" s="9"/>
      <c r="H30" s="27">
        <f>ROUND(SUM(H28:H29),5)</f>
        <v>3660</v>
      </c>
      <c r="I30" s="27">
        <f>ROUND(SUM(I28:I29),5)</f>
        <v>3660</v>
      </c>
      <c r="J30" s="27">
        <f>ROUND((H30-I30),5)</f>
        <v>0</v>
      </c>
      <c r="K30" s="34">
        <f>ROUND(IF(H30=0,IF(I30=0,0,SIGN(-I30)),IF(I30=0,SIGN(H30),(H30-I30)/ABS(I30))),5)</f>
        <v>0</v>
      </c>
      <c r="L30" s="18"/>
      <c r="M30" s="18"/>
      <c r="N30" s="18"/>
      <c r="O30" s="18"/>
      <c r="P30" s="18"/>
    </row>
    <row r="31" spans="1:16" s="20" customFormat="1" ht="15">
      <c r="A31" s="9"/>
      <c r="B31" s="9"/>
      <c r="C31" s="9"/>
      <c r="D31" s="9"/>
      <c r="E31" s="9" t="s">
        <v>68</v>
      </c>
      <c r="F31" s="9"/>
      <c r="G31" s="9"/>
      <c r="H31" s="27"/>
      <c r="I31" s="27"/>
      <c r="J31" s="27"/>
      <c r="K31" s="34"/>
      <c r="L31" s="18"/>
      <c r="M31" s="18"/>
      <c r="N31" s="18"/>
      <c r="O31" s="18"/>
      <c r="P31" s="18"/>
    </row>
    <row r="32" spans="1:16" s="20" customFormat="1" ht="15">
      <c r="A32" s="9"/>
      <c r="B32" s="9"/>
      <c r="C32" s="9"/>
      <c r="D32" s="9"/>
      <c r="E32" s="9"/>
      <c r="F32" s="9" t="s">
        <v>69</v>
      </c>
      <c r="G32" s="9"/>
      <c r="H32" s="27">
        <v>573.74</v>
      </c>
      <c r="I32" s="27">
        <v>539.4</v>
      </c>
      <c r="J32" s="27">
        <f>ROUND((H32-I32),5)</f>
        <v>34.34</v>
      </c>
      <c r="K32" s="34">
        <f>ROUND(IF(H32=0,IF(I32=0,0,SIGN(-I32)),IF(I32=0,SIGN(H32),(H32-I32)/ABS(I32))),5)</f>
        <v>0.06366</v>
      </c>
      <c r="L32" s="18"/>
      <c r="M32" s="18"/>
      <c r="N32" s="18"/>
      <c r="O32" s="18"/>
      <c r="P32" s="18"/>
    </row>
    <row r="33" spans="1:16" s="20" customFormat="1" ht="15">
      <c r="A33" s="9"/>
      <c r="B33" s="9"/>
      <c r="C33" s="9"/>
      <c r="D33" s="9"/>
      <c r="E33" s="9"/>
      <c r="F33" s="9" t="s">
        <v>71</v>
      </c>
      <c r="G33" s="9"/>
      <c r="H33" s="27"/>
      <c r="I33" s="27"/>
      <c r="J33" s="27"/>
      <c r="K33" s="34"/>
      <c r="L33" s="18"/>
      <c r="M33" s="18"/>
      <c r="N33" s="18"/>
      <c r="O33" s="18"/>
      <c r="P33" s="18"/>
    </row>
    <row r="34" spans="1:16" s="20" customFormat="1" ht="15.75" thickBot="1">
      <c r="A34" s="9"/>
      <c r="B34" s="9"/>
      <c r="C34" s="9"/>
      <c r="D34" s="9"/>
      <c r="E34" s="9"/>
      <c r="F34" s="9"/>
      <c r="G34" s="9" t="s">
        <v>73</v>
      </c>
      <c r="H34" s="27">
        <v>358</v>
      </c>
      <c r="I34" s="27">
        <v>0</v>
      </c>
      <c r="J34" s="27">
        <f>ROUND((H34-I34),5)</f>
        <v>358</v>
      </c>
      <c r="K34" s="34">
        <f>ROUND(IF(H34=0,IF(I34=0,0,SIGN(-I34)),IF(I34=0,SIGN(H34),(H34-I34)/ABS(I34))),5)</f>
        <v>1</v>
      </c>
      <c r="L34" s="18"/>
      <c r="M34" s="18"/>
      <c r="N34" s="18"/>
      <c r="O34" s="18"/>
      <c r="P34" s="18"/>
    </row>
    <row r="35" spans="1:16" s="20" customFormat="1" ht="15.75" thickBot="1">
      <c r="A35" s="9"/>
      <c r="B35" s="9"/>
      <c r="C35" s="9"/>
      <c r="D35" s="9"/>
      <c r="E35" s="9"/>
      <c r="F35" s="9" t="s">
        <v>74</v>
      </c>
      <c r="G35" s="9"/>
      <c r="H35" s="31">
        <f>ROUND(SUM(H33:H34),5)</f>
        <v>358</v>
      </c>
      <c r="I35" s="31">
        <f>ROUND(SUM(I33:I34),5)</f>
        <v>0</v>
      </c>
      <c r="J35" s="31">
        <f>ROUND((H35-I35),5)</f>
        <v>358</v>
      </c>
      <c r="K35" s="36">
        <f>ROUND(IF(H35=0,IF(I35=0,0,SIGN(-I35)),IF(I35=0,SIGN(H35),(H35-I35)/ABS(I35))),5)</f>
        <v>1</v>
      </c>
      <c r="L35" s="18"/>
      <c r="M35" s="18"/>
      <c r="N35" s="18"/>
      <c r="O35" s="18"/>
      <c r="P35" s="18"/>
    </row>
    <row r="36" spans="1:16" s="20" customFormat="1" ht="15">
      <c r="A36" s="9"/>
      <c r="B36" s="9"/>
      <c r="C36" s="9"/>
      <c r="D36" s="9"/>
      <c r="E36" s="9" t="s">
        <v>75</v>
      </c>
      <c r="F36" s="9"/>
      <c r="G36" s="9"/>
      <c r="H36" s="27">
        <f>ROUND(SUM(H31:H32)+H35,5)</f>
        <v>931.74</v>
      </c>
      <c r="I36" s="27">
        <f>ROUND(SUM(I31:I32)+I35,5)</f>
        <v>539.4</v>
      </c>
      <c r="J36" s="27">
        <f>ROUND((H36-I36),5)</f>
        <v>392.34</v>
      </c>
      <c r="K36" s="34">
        <f>ROUND(IF(H36=0,IF(I36=0,0,SIGN(-I36)),IF(I36=0,SIGN(H36),(H36-I36)/ABS(I36))),5)</f>
        <v>0.72736</v>
      </c>
      <c r="L36" s="18"/>
      <c r="M36" s="18"/>
      <c r="N36" s="18"/>
      <c r="O36" s="18"/>
      <c r="P36" s="18"/>
    </row>
    <row r="37" spans="1:16" s="20" customFormat="1" ht="15">
      <c r="A37" s="9"/>
      <c r="B37" s="9"/>
      <c r="C37" s="9"/>
      <c r="D37" s="9"/>
      <c r="E37" s="9" t="s">
        <v>76</v>
      </c>
      <c r="F37" s="9"/>
      <c r="G37" s="9"/>
      <c r="H37" s="27"/>
      <c r="I37" s="27"/>
      <c r="J37" s="27"/>
      <c r="K37" s="34"/>
      <c r="L37" s="18"/>
      <c r="M37" s="18"/>
      <c r="N37" s="18"/>
      <c r="O37" s="18"/>
      <c r="P37" s="18"/>
    </row>
    <row r="38" spans="1:16" s="20" customFormat="1" ht="15.75" thickBot="1">
      <c r="A38" s="9"/>
      <c r="B38" s="9"/>
      <c r="C38" s="9"/>
      <c r="D38" s="9"/>
      <c r="E38" s="9"/>
      <c r="F38" s="9" t="s">
        <v>77</v>
      </c>
      <c r="G38" s="9"/>
      <c r="H38" s="28">
        <v>9922.5</v>
      </c>
      <c r="I38" s="28">
        <v>9922.5</v>
      </c>
      <c r="J38" s="28">
        <f>ROUND((H38-I38),5)</f>
        <v>0</v>
      </c>
      <c r="K38" s="35">
        <f>ROUND(IF(H38=0,IF(I38=0,0,SIGN(-I38)),IF(I38=0,SIGN(H38),(H38-I38)/ABS(I38))),5)</f>
        <v>0</v>
      </c>
      <c r="L38" s="18"/>
      <c r="M38" s="18"/>
      <c r="N38" s="18"/>
      <c r="O38" s="18"/>
      <c r="P38" s="18"/>
    </row>
    <row r="39" spans="1:16" s="20" customFormat="1" ht="15">
      <c r="A39" s="9"/>
      <c r="B39" s="9"/>
      <c r="C39" s="9"/>
      <c r="D39" s="9"/>
      <c r="E39" s="9" t="s">
        <v>79</v>
      </c>
      <c r="F39" s="9"/>
      <c r="G39" s="9"/>
      <c r="H39" s="27">
        <f>ROUND(SUM(H37:H38),5)</f>
        <v>9922.5</v>
      </c>
      <c r="I39" s="27">
        <f>ROUND(SUM(I37:I38),5)</f>
        <v>9922.5</v>
      </c>
      <c r="J39" s="27">
        <f>ROUND((H39-I39),5)</f>
        <v>0</v>
      </c>
      <c r="K39" s="34">
        <f>ROUND(IF(H39=0,IF(I39=0,0,SIGN(-I39)),IF(I39=0,SIGN(H39),(H39-I39)/ABS(I39))),5)</f>
        <v>0</v>
      </c>
      <c r="L39" s="18"/>
      <c r="M39" s="18"/>
      <c r="N39" s="18"/>
      <c r="O39" s="18"/>
      <c r="P39" s="18"/>
    </row>
    <row r="40" spans="1:16" s="20" customFormat="1" ht="15">
      <c r="A40" s="9"/>
      <c r="B40" s="9"/>
      <c r="C40" s="9"/>
      <c r="D40" s="9"/>
      <c r="E40" s="9" t="s">
        <v>104</v>
      </c>
      <c r="F40" s="9"/>
      <c r="G40" s="9"/>
      <c r="H40" s="27">
        <v>1224.84</v>
      </c>
      <c r="I40" s="27">
        <v>108.98</v>
      </c>
      <c r="J40" s="27">
        <f>ROUND((H40-I40),5)</f>
        <v>1115.86</v>
      </c>
      <c r="K40" s="34">
        <f>ROUND(IF(H40=0,IF(I40=0,0,SIGN(-I40)),IF(I40=0,SIGN(H40),(H40-I40)/ABS(I40))),5)</f>
        <v>10.23913</v>
      </c>
      <c r="L40" s="18"/>
      <c r="M40" s="18"/>
      <c r="N40" s="18"/>
      <c r="O40" s="18"/>
      <c r="P40" s="18"/>
    </row>
    <row r="41" spans="1:16" s="20" customFormat="1" ht="15">
      <c r="A41" s="9"/>
      <c r="B41" s="9"/>
      <c r="C41" s="9"/>
      <c r="D41" s="9"/>
      <c r="E41" s="9" t="s">
        <v>108</v>
      </c>
      <c r="F41" s="9"/>
      <c r="G41" s="9"/>
      <c r="H41" s="27">
        <v>680.17</v>
      </c>
      <c r="I41" s="27">
        <v>717.15</v>
      </c>
      <c r="J41" s="27">
        <f>ROUND((H41-I41),5)</f>
        <v>-36.98</v>
      </c>
      <c r="K41" s="34">
        <f>ROUND(IF(H41=0,IF(I41=0,0,SIGN(-I41)),IF(I41=0,SIGN(H41),(H41-I41)/ABS(I41))),5)</f>
        <v>-0.05157</v>
      </c>
      <c r="L41" s="18"/>
      <c r="M41" s="18"/>
      <c r="N41" s="18"/>
      <c r="O41" s="18"/>
      <c r="P41" s="18"/>
    </row>
    <row r="42" spans="1:16" s="20" customFormat="1" ht="15.75" thickBot="1">
      <c r="A42" s="9"/>
      <c r="B42" s="9"/>
      <c r="C42" s="9"/>
      <c r="D42" s="9"/>
      <c r="E42" s="9" t="s">
        <v>121</v>
      </c>
      <c r="F42" s="9"/>
      <c r="G42" s="9"/>
      <c r="H42" s="27">
        <v>160</v>
      </c>
      <c r="I42" s="27">
        <v>0</v>
      </c>
      <c r="J42" s="27">
        <f>ROUND((H42-I42),5)</f>
        <v>160</v>
      </c>
      <c r="K42" s="34">
        <f>ROUND(IF(H42=0,IF(I42=0,0,SIGN(-I42)),IF(I42=0,SIGN(H42),(H42-I42)/ABS(I42))),5)</f>
        <v>1</v>
      </c>
      <c r="L42" s="18"/>
      <c r="M42" s="18"/>
      <c r="N42" s="18"/>
      <c r="O42" s="18"/>
      <c r="P42" s="18"/>
    </row>
    <row r="43" spans="1:16" s="20" customFormat="1" ht="15.75" thickBot="1">
      <c r="A43" s="9"/>
      <c r="B43" s="9"/>
      <c r="C43" s="9"/>
      <c r="D43" s="9" t="s">
        <v>80</v>
      </c>
      <c r="E43" s="9"/>
      <c r="F43" s="9"/>
      <c r="G43" s="9"/>
      <c r="H43" s="30">
        <f>ROUND(H27+H30+H36+SUM(H39:H42),5)</f>
        <v>16579.25</v>
      </c>
      <c r="I43" s="30">
        <f>ROUND(I27+I30+I36+SUM(I39:I42),5)</f>
        <v>14948.03</v>
      </c>
      <c r="J43" s="30">
        <f>ROUND((H43-I43),5)</f>
        <v>1631.22</v>
      </c>
      <c r="K43" s="37">
        <f>ROUND(IF(H43=0,IF(I43=0,0,SIGN(-I43)),IF(I43=0,SIGN(H43),(H43-I43)/ABS(I43))),5)</f>
        <v>0.10913</v>
      </c>
      <c r="L43" s="18"/>
      <c r="M43" s="18"/>
      <c r="N43" s="18"/>
      <c r="O43" s="18"/>
      <c r="P43" s="18"/>
    </row>
    <row r="44" spans="1:16" s="20" customFormat="1" ht="15.75" thickBot="1">
      <c r="A44" s="9"/>
      <c r="B44" s="9" t="s">
        <v>81</v>
      </c>
      <c r="C44" s="9"/>
      <c r="D44" s="9"/>
      <c r="E44" s="9"/>
      <c r="F44" s="9"/>
      <c r="G44" s="9"/>
      <c r="H44" s="30">
        <f>ROUND(H6+H26-H43,5)</f>
        <v>45581.74</v>
      </c>
      <c r="I44" s="30">
        <f>ROUND(I6+I26-I43,5)</f>
        <v>35349.59</v>
      </c>
      <c r="J44" s="30">
        <f>ROUND((H44-I44),5)</f>
        <v>10232.15</v>
      </c>
      <c r="K44" s="37">
        <f>ROUND(IF(H44=0,IF(I44=0,0,SIGN(-I44)),IF(I44=0,SIGN(H44),(H44-I44)/ABS(I44))),5)</f>
        <v>0.28946</v>
      </c>
      <c r="L44" s="18"/>
      <c r="M44" s="18"/>
      <c r="N44" s="18"/>
      <c r="O44" s="18"/>
      <c r="P44" s="18"/>
    </row>
    <row r="45" spans="1:16" s="20" customFormat="1" ht="15.75" thickBot="1">
      <c r="A45" s="9" t="s">
        <v>3</v>
      </c>
      <c r="B45" s="9"/>
      <c r="C45" s="9"/>
      <c r="D45" s="9"/>
      <c r="E45" s="9"/>
      <c r="F45" s="9"/>
      <c r="G45" s="9"/>
      <c r="H45" s="16">
        <f>H44</f>
        <v>45581.74</v>
      </c>
      <c r="I45" s="16">
        <f>I44</f>
        <v>35349.59</v>
      </c>
      <c r="J45" s="16">
        <f>ROUND((H45-I45),5)</f>
        <v>10232.15</v>
      </c>
      <c r="K45" s="38">
        <f>ROUND(IF(H45=0,IF(I45=0,0,SIGN(-I45)),IF(I45=0,SIGN(H45),(H45-I45)/ABS(I45))),5)</f>
        <v>0.28946</v>
      </c>
      <c r="L45" s="3"/>
      <c r="M45" s="3"/>
      <c r="N45" s="3"/>
      <c r="O45" s="3"/>
      <c r="P45" s="18"/>
    </row>
    <row r="46" spans="1:16" s="20" customFormat="1" ht="15.75" thickTop="1">
      <c r="A46" s="3"/>
      <c r="B46" s="3"/>
      <c r="C46" s="3"/>
      <c r="D46" s="3"/>
      <c r="E46" s="3"/>
      <c r="F46" s="3"/>
      <c r="G46" s="3"/>
      <c r="H46" s="18"/>
      <c r="I46" s="18"/>
      <c r="J46" s="18"/>
      <c r="K46" s="18"/>
      <c r="L46" s="18"/>
      <c r="M46" s="18"/>
      <c r="N46" s="18"/>
      <c r="O46" s="18"/>
      <c r="P46" s="18"/>
    </row>
    <row r="47" spans="1:16" s="20" customFormat="1" ht="15">
      <c r="A47" s="3"/>
      <c r="B47" s="3"/>
      <c r="C47" s="3"/>
      <c r="D47" s="3"/>
      <c r="E47" s="3"/>
      <c r="F47" s="3"/>
      <c r="G47" s="3"/>
      <c r="H47" s="18"/>
      <c r="I47" s="18"/>
      <c r="J47" s="18"/>
      <c r="K47" s="18"/>
      <c r="L47" s="18"/>
      <c r="M47" s="18"/>
      <c r="N47" s="18"/>
      <c r="O47" s="18"/>
      <c r="P47" s="18"/>
    </row>
    <row r="48" spans="8:16" s="3" customFormat="1" ht="15">
      <c r="H48" s="18"/>
      <c r="I48" s="18"/>
      <c r="J48" s="18"/>
      <c r="K48" s="18"/>
      <c r="L48" s="18"/>
      <c r="M48" s="18"/>
      <c r="N48" s="18"/>
      <c r="O48" s="18"/>
      <c r="P48" s="18"/>
    </row>
    <row r="49" spans="1:16" s="20" customFormat="1" ht="15">
      <c r="A49" s="3"/>
      <c r="B49" s="3"/>
      <c r="C49" s="3"/>
      <c r="D49" s="3"/>
      <c r="E49" s="3"/>
      <c r="F49" s="3"/>
      <c r="G49" s="3"/>
      <c r="H49" s="18"/>
      <c r="I49" s="18"/>
      <c r="J49" s="18"/>
      <c r="K49" s="18"/>
      <c r="L49" s="18"/>
      <c r="M49" s="18"/>
      <c r="N49" s="18"/>
      <c r="O49" s="18"/>
      <c r="P49" s="18"/>
    </row>
    <row r="50" spans="1:16" s="20" customFormat="1" ht="15">
      <c r="A50" s="3"/>
      <c r="B50" s="3"/>
      <c r="C50" s="3"/>
      <c r="D50" s="3"/>
      <c r="E50" s="3"/>
      <c r="F50" s="3"/>
      <c r="G50" s="3"/>
      <c r="H50" s="18"/>
      <c r="I50" s="18"/>
      <c r="J50" s="18"/>
      <c r="K50" s="18"/>
      <c r="L50" s="18"/>
      <c r="M50" s="18"/>
      <c r="N50" s="18"/>
      <c r="O50" s="18"/>
      <c r="P50" s="18"/>
    </row>
    <row r="51" spans="1:16" s="20" customFormat="1" ht="15">
      <c r="A51" s="3"/>
      <c r="B51" s="3"/>
      <c r="C51" s="3"/>
      <c r="D51" s="3"/>
      <c r="E51" s="3"/>
      <c r="F51" s="3"/>
      <c r="G51" s="3"/>
      <c r="H51" s="18"/>
      <c r="I51" s="18"/>
      <c r="J51" s="18"/>
      <c r="K51" s="18"/>
      <c r="L51" s="18"/>
      <c r="M51" s="18"/>
      <c r="N51" s="18"/>
      <c r="O51" s="18"/>
      <c r="P51" s="18"/>
    </row>
    <row r="52" spans="1:16" s="20" customFormat="1" ht="15">
      <c r="A52" s="3"/>
      <c r="B52" s="3"/>
      <c r="C52" s="3"/>
      <c r="D52" s="3"/>
      <c r="E52" s="3"/>
      <c r="F52" s="3"/>
      <c r="G52" s="3"/>
      <c r="H52" s="18"/>
      <c r="I52" s="18"/>
      <c r="J52" s="18"/>
      <c r="K52" s="18"/>
      <c r="L52" s="18"/>
      <c r="M52" s="18"/>
      <c r="N52" s="18"/>
      <c r="O52" s="18"/>
      <c r="P52" s="18"/>
    </row>
    <row r="53" spans="1:16" s="20" customFormat="1" ht="15">
      <c r="A53" s="3"/>
      <c r="B53" s="3"/>
      <c r="C53" s="3"/>
      <c r="D53" s="3"/>
      <c r="E53" s="3"/>
      <c r="F53" s="3"/>
      <c r="G53" s="3"/>
      <c r="H53" s="18"/>
      <c r="I53" s="18"/>
      <c r="J53" s="18"/>
      <c r="K53" s="18"/>
      <c r="L53" s="18"/>
      <c r="M53" s="18"/>
      <c r="N53" s="18"/>
      <c r="O53" s="18"/>
      <c r="P53" s="18"/>
    </row>
    <row r="54" spans="1:16" s="20" customFormat="1" ht="15">
      <c r="A54" s="3"/>
      <c r="B54" s="3"/>
      <c r="C54" s="3"/>
      <c r="D54" s="3"/>
      <c r="E54" s="3"/>
      <c r="F54" s="3"/>
      <c r="G54" s="3"/>
      <c r="H54" s="18"/>
      <c r="I54" s="18"/>
      <c r="J54" s="18"/>
      <c r="K54" s="18"/>
      <c r="L54" s="18"/>
      <c r="M54" s="18"/>
      <c r="N54" s="18"/>
      <c r="O54" s="18"/>
      <c r="P54" s="18"/>
    </row>
    <row r="61" ht="15">
      <c r="P6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zoomScalePageLayoutView="0" workbookViewId="0" topLeftCell="A1">
      <selection activeCell="O1" sqref="A1:O16384"/>
    </sheetView>
  </sheetViews>
  <sheetFormatPr defaultColWidth="9.140625" defaultRowHeight="15"/>
  <cols>
    <col min="1" max="7" width="3.00390625" style="3" customWidth="1"/>
    <col min="8" max="8" width="25.7109375" style="3" customWidth="1"/>
    <col min="9" max="9" width="9.8515625" style="18" bestFit="1" customWidth="1"/>
    <col min="10" max="10" width="7.8515625" style="18" bestFit="1" customWidth="1"/>
    <col min="11" max="11" width="12.00390625" style="18" bestFit="1" customWidth="1"/>
    <col min="12" max="12" width="11.57421875" style="18" bestFit="1" customWidth="1"/>
    <col min="13" max="16384" width="9.140625" style="18" customWidth="1"/>
  </cols>
  <sheetData>
    <row r="1" spans="1:12" ht="15.75">
      <c r="A1" s="5" t="s">
        <v>18</v>
      </c>
      <c r="B1" s="9"/>
      <c r="C1" s="9"/>
      <c r="D1" s="9"/>
      <c r="E1" s="9"/>
      <c r="F1" s="9"/>
      <c r="G1" s="9"/>
      <c r="H1" s="9"/>
      <c r="I1" s="4"/>
      <c r="J1" s="4"/>
      <c r="K1" s="4"/>
      <c r="L1" s="12" t="s">
        <v>158</v>
      </c>
    </row>
    <row r="2" spans="1:12" ht="18">
      <c r="A2" s="6" t="s">
        <v>118</v>
      </c>
      <c r="B2" s="9"/>
      <c r="C2" s="9"/>
      <c r="D2" s="9"/>
      <c r="E2" s="9"/>
      <c r="F2" s="9"/>
      <c r="G2" s="9"/>
      <c r="H2" s="9"/>
      <c r="I2" s="4"/>
      <c r="J2" s="4"/>
      <c r="K2" s="4"/>
      <c r="L2" s="7">
        <v>44479</v>
      </c>
    </row>
    <row r="3" spans="1:12" ht="15">
      <c r="A3" s="8" t="s">
        <v>154</v>
      </c>
      <c r="B3" s="9"/>
      <c r="C3" s="9"/>
      <c r="D3" s="9"/>
      <c r="E3" s="9"/>
      <c r="F3" s="9"/>
      <c r="G3" s="9"/>
      <c r="H3" s="9"/>
      <c r="I3" s="4"/>
      <c r="J3" s="4"/>
      <c r="K3" s="4"/>
      <c r="L3" s="12" t="s">
        <v>115</v>
      </c>
    </row>
    <row r="4" spans="1:12" ht="15.75" thickBot="1">
      <c r="A4" s="9"/>
      <c r="B4" s="9"/>
      <c r="C4" s="9"/>
      <c r="D4" s="9"/>
      <c r="E4" s="9"/>
      <c r="F4" s="9"/>
      <c r="G4" s="9"/>
      <c r="H4" s="9"/>
      <c r="I4" s="32"/>
      <c r="J4" s="32"/>
      <c r="K4" s="32"/>
      <c r="L4" s="32"/>
    </row>
    <row r="5" spans="1:12" s="2" customFormat="1" ht="30" customHeight="1" thickBot="1" thickTop="1">
      <c r="A5" s="17"/>
      <c r="B5" s="17"/>
      <c r="C5" s="17"/>
      <c r="D5" s="17"/>
      <c r="E5" s="17"/>
      <c r="F5" s="17"/>
      <c r="G5" s="17"/>
      <c r="H5" s="17"/>
      <c r="I5" s="33" t="s">
        <v>156</v>
      </c>
      <c r="J5" s="33" t="s">
        <v>11</v>
      </c>
      <c r="K5" s="33" t="s">
        <v>116</v>
      </c>
      <c r="L5" s="33" t="s">
        <v>113</v>
      </c>
    </row>
    <row r="6" spans="1:12" ht="15.75" thickTop="1">
      <c r="A6" s="9"/>
      <c r="B6" s="9" t="s">
        <v>50</v>
      </c>
      <c r="C6" s="9"/>
      <c r="D6" s="9"/>
      <c r="E6" s="9"/>
      <c r="F6" s="9"/>
      <c r="G6" s="9"/>
      <c r="H6" s="9"/>
      <c r="I6" s="27"/>
      <c r="J6" s="27"/>
      <c r="K6" s="27"/>
      <c r="L6" s="34"/>
    </row>
    <row r="7" spans="1:12" ht="15">
      <c r="A7" s="9"/>
      <c r="B7" s="9"/>
      <c r="C7" s="9"/>
      <c r="D7" s="9" t="s">
        <v>0</v>
      </c>
      <c r="E7" s="9"/>
      <c r="F7" s="9"/>
      <c r="G7" s="9"/>
      <c r="H7" s="9"/>
      <c r="I7" s="27"/>
      <c r="J7" s="27"/>
      <c r="K7" s="27"/>
      <c r="L7" s="34"/>
    </row>
    <row r="8" spans="1:12" ht="15">
      <c r="A8" s="9"/>
      <c r="B8" s="9"/>
      <c r="C8" s="9"/>
      <c r="D8" s="9"/>
      <c r="E8" s="9" t="s">
        <v>51</v>
      </c>
      <c r="F8" s="9"/>
      <c r="G8" s="9"/>
      <c r="H8" s="9"/>
      <c r="I8" s="27"/>
      <c r="J8" s="27"/>
      <c r="K8" s="27"/>
      <c r="L8" s="34"/>
    </row>
    <row r="9" spans="1:12" ht="15">
      <c r="A9" s="9"/>
      <c r="B9" s="9"/>
      <c r="C9" s="9"/>
      <c r="D9" s="9"/>
      <c r="E9" s="9"/>
      <c r="F9" s="9" t="s">
        <v>52</v>
      </c>
      <c r="G9" s="9"/>
      <c r="H9" s="9"/>
      <c r="I9" s="27">
        <v>47100</v>
      </c>
      <c r="J9" s="27">
        <v>36900</v>
      </c>
      <c r="K9" s="27">
        <f>ROUND((I9-J9),5)</f>
        <v>10200</v>
      </c>
      <c r="L9" s="34">
        <f>ROUND(IF(J9=0,IF(I9=0,0,1),I9/J9),5)</f>
        <v>1.27642</v>
      </c>
    </row>
    <row r="10" spans="1:12" ht="15">
      <c r="A10" s="9"/>
      <c r="B10" s="9"/>
      <c r="C10" s="9"/>
      <c r="D10" s="9"/>
      <c r="E10" s="9"/>
      <c r="F10" s="9" t="s">
        <v>112</v>
      </c>
      <c r="G10" s="9"/>
      <c r="H10" s="9"/>
      <c r="I10" s="27">
        <v>1300</v>
      </c>
      <c r="J10" s="27">
        <v>1000</v>
      </c>
      <c r="K10" s="27">
        <f>ROUND((I10-J10),5)</f>
        <v>300</v>
      </c>
      <c r="L10" s="34">
        <f>ROUND(IF(J10=0,IF(I10=0,0,1),I10/J10),5)</f>
        <v>1.3</v>
      </c>
    </row>
    <row r="11" spans="1:12" ht="15.75" thickBot="1">
      <c r="A11" s="9"/>
      <c r="B11" s="9"/>
      <c r="C11" s="9"/>
      <c r="D11" s="9"/>
      <c r="E11" s="9"/>
      <c r="F11" s="9" t="s">
        <v>82</v>
      </c>
      <c r="G11" s="9"/>
      <c r="H11" s="9"/>
      <c r="I11" s="28">
        <v>3900</v>
      </c>
      <c r="J11" s="28">
        <v>3600</v>
      </c>
      <c r="K11" s="28">
        <f>ROUND((I11-J11),5)</f>
        <v>300</v>
      </c>
      <c r="L11" s="35">
        <f>ROUND(IF(J11=0,IF(I11=0,0,1),I11/J11),5)</f>
        <v>1.08333</v>
      </c>
    </row>
    <row r="12" spans="1:12" ht="15">
      <c r="A12" s="9"/>
      <c r="B12" s="9"/>
      <c r="C12" s="9"/>
      <c r="D12" s="9"/>
      <c r="E12" s="9" t="s">
        <v>53</v>
      </c>
      <c r="F12" s="9"/>
      <c r="G12" s="9"/>
      <c r="H12" s="9"/>
      <c r="I12" s="27">
        <f>ROUND(SUM(I8:I11),5)</f>
        <v>52300</v>
      </c>
      <c r="J12" s="27">
        <f>ROUND(SUM(J8:J11),5)</f>
        <v>41500</v>
      </c>
      <c r="K12" s="27">
        <f>ROUND((I12-J12),5)</f>
        <v>10800</v>
      </c>
      <c r="L12" s="34">
        <f>ROUND(IF(J12=0,IF(I12=0,0,1),I12/J12),5)</f>
        <v>1.26024</v>
      </c>
    </row>
    <row r="13" spans="1:12" ht="15">
      <c r="A13" s="9"/>
      <c r="B13" s="9"/>
      <c r="C13" s="9"/>
      <c r="D13" s="9"/>
      <c r="E13" s="9" t="s">
        <v>54</v>
      </c>
      <c r="F13" s="9"/>
      <c r="G13" s="9"/>
      <c r="H13" s="9"/>
      <c r="I13" s="27"/>
      <c r="J13" s="27"/>
      <c r="K13" s="27"/>
      <c r="L13" s="34"/>
    </row>
    <row r="14" spans="1:12" ht="15">
      <c r="A14" s="9"/>
      <c r="B14" s="9"/>
      <c r="C14" s="9"/>
      <c r="D14" s="9"/>
      <c r="E14" s="9"/>
      <c r="F14" s="9" t="s">
        <v>55</v>
      </c>
      <c r="G14" s="9"/>
      <c r="H14" s="9"/>
      <c r="I14" s="27">
        <v>6000</v>
      </c>
      <c r="J14" s="27">
        <v>6000</v>
      </c>
      <c r="K14" s="27">
        <f>ROUND((I14-J14),5)</f>
        <v>0</v>
      </c>
      <c r="L14" s="34">
        <f>ROUND(IF(J14=0,IF(I14=0,0,1),I14/J14),5)</f>
        <v>1</v>
      </c>
    </row>
    <row r="15" spans="1:12" ht="15.75" thickBot="1">
      <c r="A15" s="9"/>
      <c r="B15" s="9"/>
      <c r="C15" s="9"/>
      <c r="D15" s="9"/>
      <c r="E15" s="9"/>
      <c r="F15" s="9" t="s">
        <v>56</v>
      </c>
      <c r="G15" s="9"/>
      <c r="H15" s="9"/>
      <c r="I15" s="28">
        <v>1200</v>
      </c>
      <c r="J15" s="28">
        <v>1200</v>
      </c>
      <c r="K15" s="28">
        <f>ROUND((I15-J15),5)</f>
        <v>0</v>
      </c>
      <c r="L15" s="35">
        <f>ROUND(IF(J15=0,IF(I15=0,0,1),I15/J15),5)</f>
        <v>1</v>
      </c>
    </row>
    <row r="16" spans="1:12" ht="15">
      <c r="A16" s="9"/>
      <c r="B16" s="9"/>
      <c r="C16" s="9"/>
      <c r="D16" s="9"/>
      <c r="E16" s="9" t="s">
        <v>57</v>
      </c>
      <c r="F16" s="9"/>
      <c r="G16" s="9"/>
      <c r="H16" s="9"/>
      <c r="I16" s="27">
        <f>ROUND(SUM(I13:I15),5)</f>
        <v>7200</v>
      </c>
      <c r="J16" s="27">
        <f>ROUND(SUM(J13:J15),5)</f>
        <v>7200</v>
      </c>
      <c r="K16" s="27">
        <f>ROUND((I16-J16),5)</f>
        <v>0</v>
      </c>
      <c r="L16" s="34">
        <f>ROUND(IF(J16=0,IF(I16=0,0,1),I16/J16),5)</f>
        <v>1</v>
      </c>
    </row>
    <row r="17" spans="1:12" ht="15">
      <c r="A17" s="9"/>
      <c r="B17" s="9"/>
      <c r="C17" s="9"/>
      <c r="D17" s="9"/>
      <c r="E17" s="9" t="s">
        <v>58</v>
      </c>
      <c r="F17" s="9"/>
      <c r="G17" s="9"/>
      <c r="H17" s="9"/>
      <c r="I17" s="27"/>
      <c r="J17" s="27"/>
      <c r="K17" s="27"/>
      <c r="L17" s="34"/>
    </row>
    <row r="18" spans="1:12" ht="15.75" thickBot="1">
      <c r="A18" s="9"/>
      <c r="B18" s="9"/>
      <c r="C18" s="9"/>
      <c r="D18" s="9"/>
      <c r="E18" s="9"/>
      <c r="F18" s="9" t="s">
        <v>59</v>
      </c>
      <c r="G18" s="9"/>
      <c r="H18" s="9"/>
      <c r="I18" s="28">
        <v>-600</v>
      </c>
      <c r="J18" s="28">
        <v>0</v>
      </c>
      <c r="K18" s="28">
        <f>ROUND((I18-J18),5)</f>
        <v>-600</v>
      </c>
      <c r="L18" s="35">
        <f>ROUND(IF(J18=0,IF(I18=0,0,1),I18/J18),5)</f>
        <v>1</v>
      </c>
    </row>
    <row r="19" spans="1:12" ht="15">
      <c r="A19" s="9"/>
      <c r="B19" s="9"/>
      <c r="C19" s="9"/>
      <c r="D19" s="9"/>
      <c r="E19" s="9" t="s">
        <v>60</v>
      </c>
      <c r="F19" s="9"/>
      <c r="G19" s="9"/>
      <c r="H19" s="9"/>
      <c r="I19" s="27">
        <f>ROUND(SUM(I17:I18),5)</f>
        <v>-600</v>
      </c>
      <c r="J19" s="27">
        <f>ROUND(SUM(J17:J18),5)</f>
        <v>0</v>
      </c>
      <c r="K19" s="27">
        <f>ROUND((I19-J19),5)</f>
        <v>-600</v>
      </c>
      <c r="L19" s="34">
        <f>ROUND(IF(J19=0,IF(I19=0,0,1),I19/J19),5)</f>
        <v>1</v>
      </c>
    </row>
    <row r="20" spans="1:12" ht="15">
      <c r="A20" s="9"/>
      <c r="B20" s="9"/>
      <c r="C20" s="9"/>
      <c r="D20" s="9"/>
      <c r="E20" s="9" t="s">
        <v>61</v>
      </c>
      <c r="F20" s="9"/>
      <c r="G20" s="9"/>
      <c r="H20" s="9"/>
      <c r="I20" s="27">
        <v>0.83</v>
      </c>
      <c r="J20" s="27">
        <v>0.84</v>
      </c>
      <c r="K20" s="27">
        <f>ROUND((I20-J20),5)</f>
        <v>-0.01</v>
      </c>
      <c r="L20" s="34">
        <f>ROUND(IF(J20=0,IF(I20=0,0,1),I20/J20),5)</f>
        <v>0.9881</v>
      </c>
    </row>
    <row r="21" spans="1:12" ht="15">
      <c r="A21" s="9"/>
      <c r="B21" s="9"/>
      <c r="C21" s="9"/>
      <c r="D21" s="9"/>
      <c r="E21" s="9" t="s">
        <v>63</v>
      </c>
      <c r="F21" s="9"/>
      <c r="G21" s="9"/>
      <c r="H21" s="9"/>
      <c r="I21" s="27">
        <v>0</v>
      </c>
      <c r="J21" s="27">
        <v>0</v>
      </c>
      <c r="K21" s="27">
        <f>ROUND((I21-J21),5)</f>
        <v>0</v>
      </c>
      <c r="L21" s="34">
        <f>ROUND(IF(J21=0,IF(I21=0,0,1),I21/J21),5)</f>
        <v>0</v>
      </c>
    </row>
    <row r="22" spans="1:12" ht="15">
      <c r="A22" s="9"/>
      <c r="B22" s="9"/>
      <c r="C22" s="9"/>
      <c r="D22" s="9"/>
      <c r="E22" s="9" t="s">
        <v>95</v>
      </c>
      <c r="F22" s="9"/>
      <c r="G22" s="9"/>
      <c r="H22" s="9"/>
      <c r="I22" s="27">
        <v>300</v>
      </c>
      <c r="J22" s="27">
        <v>0</v>
      </c>
      <c r="K22" s="27">
        <f>ROUND((I22-J22),5)</f>
        <v>300</v>
      </c>
      <c r="L22" s="34">
        <f>ROUND(IF(J22=0,IF(I22=0,0,1),I22/J22),5)</f>
        <v>1</v>
      </c>
    </row>
    <row r="23" spans="1:12" ht="15">
      <c r="A23" s="9"/>
      <c r="B23" s="9"/>
      <c r="C23" s="9"/>
      <c r="D23" s="9"/>
      <c r="E23" s="9" t="s">
        <v>97</v>
      </c>
      <c r="F23" s="9"/>
      <c r="G23" s="9"/>
      <c r="H23" s="9"/>
      <c r="I23" s="27">
        <v>2695</v>
      </c>
      <c r="J23" s="27">
        <v>0</v>
      </c>
      <c r="K23" s="27">
        <f>ROUND((I23-J23),5)</f>
        <v>2695</v>
      </c>
      <c r="L23" s="34">
        <f>ROUND(IF(J23=0,IF(I23=0,0,1),I23/J23),5)</f>
        <v>1</v>
      </c>
    </row>
    <row r="24" spans="1:12" ht="15">
      <c r="A24" s="9"/>
      <c r="B24" s="9"/>
      <c r="C24" s="9"/>
      <c r="D24" s="9"/>
      <c r="E24" s="9" t="s">
        <v>103</v>
      </c>
      <c r="F24" s="9"/>
      <c r="G24" s="9"/>
      <c r="H24" s="9"/>
      <c r="I24" s="27">
        <v>265.16</v>
      </c>
      <c r="J24" s="27">
        <v>125.06</v>
      </c>
      <c r="K24" s="27">
        <f>ROUND((I24-J24),5)</f>
        <v>140.1</v>
      </c>
      <c r="L24" s="34">
        <f>ROUND(IF(J24=0,IF(I24=0,0,1),I24/J24),5)</f>
        <v>2.12026</v>
      </c>
    </row>
    <row r="25" spans="1:12" ht="15.75" thickBot="1">
      <c r="A25" s="9"/>
      <c r="B25" s="9"/>
      <c r="C25" s="9"/>
      <c r="D25" s="9"/>
      <c r="E25" s="9" t="s">
        <v>109</v>
      </c>
      <c r="F25" s="9"/>
      <c r="G25" s="9"/>
      <c r="H25" s="9"/>
      <c r="I25" s="27">
        <v>0</v>
      </c>
      <c r="J25" s="27">
        <v>0</v>
      </c>
      <c r="K25" s="27">
        <f>ROUND((I25-J25),5)</f>
        <v>0</v>
      </c>
      <c r="L25" s="34">
        <f>ROUND(IF(J25=0,IF(I25=0,0,1),I25/J25),5)</f>
        <v>0</v>
      </c>
    </row>
    <row r="26" spans="1:12" ht="15.75" thickBot="1">
      <c r="A26" s="9"/>
      <c r="B26" s="9"/>
      <c r="C26" s="9"/>
      <c r="D26" s="9" t="s">
        <v>1</v>
      </c>
      <c r="E26" s="9"/>
      <c r="F26" s="9"/>
      <c r="G26" s="9"/>
      <c r="H26" s="9"/>
      <c r="I26" s="31">
        <f>ROUND(I7+I12+I16+SUM(I19:I25),5)</f>
        <v>62160.99</v>
      </c>
      <c r="J26" s="31">
        <f>ROUND(J7+J12+J16+SUM(J19:J25),5)</f>
        <v>48825.9</v>
      </c>
      <c r="K26" s="31">
        <f>ROUND((I26-J26),5)</f>
        <v>13335.09</v>
      </c>
      <c r="L26" s="36">
        <f>ROUND(IF(J26=0,IF(I26=0,0,1),I26/J26),5)</f>
        <v>1.27312</v>
      </c>
    </row>
    <row r="27" spans="1:12" ht="15">
      <c r="A27" s="9"/>
      <c r="B27" s="9"/>
      <c r="C27" s="9" t="s">
        <v>2</v>
      </c>
      <c r="D27" s="9"/>
      <c r="E27" s="9"/>
      <c r="F27" s="9"/>
      <c r="G27" s="9"/>
      <c r="H27" s="9"/>
      <c r="I27" s="27">
        <f>I26</f>
        <v>62160.99</v>
      </c>
      <c r="J27" s="27">
        <f>J26</f>
        <v>48825.9</v>
      </c>
      <c r="K27" s="27">
        <f>ROUND((I27-J27),5)</f>
        <v>13335.09</v>
      </c>
      <c r="L27" s="34">
        <f>ROUND(IF(J27=0,IF(I27=0,0,1),I27/J27),5)</f>
        <v>1.27312</v>
      </c>
    </row>
    <row r="28" spans="1:12" ht="15">
      <c r="A28" s="9"/>
      <c r="B28" s="9"/>
      <c r="C28" s="9"/>
      <c r="D28" s="9" t="s">
        <v>64</v>
      </c>
      <c r="E28" s="9"/>
      <c r="F28" s="9"/>
      <c r="G28" s="9"/>
      <c r="H28" s="9"/>
      <c r="I28" s="27"/>
      <c r="J28" s="27"/>
      <c r="K28" s="27"/>
      <c r="L28" s="34"/>
    </row>
    <row r="29" spans="1:12" ht="15">
      <c r="A29" s="9"/>
      <c r="B29" s="9"/>
      <c r="C29" s="9"/>
      <c r="D29" s="9"/>
      <c r="E29" s="9" t="s">
        <v>65</v>
      </c>
      <c r="F29" s="9"/>
      <c r="G29" s="9"/>
      <c r="H29" s="9"/>
      <c r="I29" s="27"/>
      <c r="J29" s="27"/>
      <c r="K29" s="27"/>
      <c r="L29" s="34"/>
    </row>
    <row r="30" spans="1:12" ht="15.75" thickBot="1">
      <c r="A30" s="9"/>
      <c r="B30" s="9"/>
      <c r="C30" s="9"/>
      <c r="D30" s="9"/>
      <c r="E30" s="9"/>
      <c r="F30" s="9" t="s">
        <v>66</v>
      </c>
      <c r="G30" s="9"/>
      <c r="H30" s="9"/>
      <c r="I30" s="28">
        <v>3660</v>
      </c>
      <c r="J30" s="28">
        <v>0</v>
      </c>
      <c r="K30" s="28">
        <f>ROUND((I30-J30),5)</f>
        <v>3660</v>
      </c>
      <c r="L30" s="35">
        <f>ROUND(IF(J30=0,IF(I30=0,0,1),I30/J30),5)</f>
        <v>1</v>
      </c>
    </row>
    <row r="31" spans="1:12" ht="15">
      <c r="A31" s="9"/>
      <c r="B31" s="9"/>
      <c r="C31" s="9"/>
      <c r="D31" s="9"/>
      <c r="E31" s="9" t="s">
        <v>67</v>
      </c>
      <c r="F31" s="9"/>
      <c r="G31" s="9"/>
      <c r="H31" s="9"/>
      <c r="I31" s="27">
        <f>ROUND(SUM(I29:I30),5)</f>
        <v>3660</v>
      </c>
      <c r="J31" s="27">
        <f>ROUND(SUM(J29:J30),5)</f>
        <v>0</v>
      </c>
      <c r="K31" s="27">
        <f>ROUND((I31-J31),5)</f>
        <v>3660</v>
      </c>
      <c r="L31" s="34">
        <f>ROUND(IF(J31=0,IF(I31=0,0,1),I31/J31),5)</f>
        <v>1</v>
      </c>
    </row>
    <row r="32" spans="1:12" ht="15">
      <c r="A32" s="9"/>
      <c r="B32" s="9"/>
      <c r="C32" s="9"/>
      <c r="D32" s="9"/>
      <c r="E32" s="9" t="s">
        <v>68</v>
      </c>
      <c r="F32" s="9"/>
      <c r="G32" s="9"/>
      <c r="H32" s="9"/>
      <c r="I32" s="27"/>
      <c r="J32" s="27"/>
      <c r="K32" s="27"/>
      <c r="L32" s="34"/>
    </row>
    <row r="33" spans="1:12" ht="15">
      <c r="A33" s="9"/>
      <c r="B33" s="9"/>
      <c r="C33" s="9"/>
      <c r="D33" s="9"/>
      <c r="E33" s="9"/>
      <c r="F33" s="9" t="s">
        <v>69</v>
      </c>
      <c r="G33" s="9"/>
      <c r="H33" s="9"/>
      <c r="I33" s="27">
        <v>573.74</v>
      </c>
      <c r="J33" s="27">
        <v>300</v>
      </c>
      <c r="K33" s="27">
        <f>ROUND((I33-J33),5)</f>
        <v>273.74</v>
      </c>
      <c r="L33" s="34">
        <f>ROUND(IF(J33=0,IF(I33=0,0,1),I33/J33),5)</f>
        <v>1.91247</v>
      </c>
    </row>
    <row r="34" spans="1:12" ht="15">
      <c r="A34" s="9"/>
      <c r="B34" s="9"/>
      <c r="C34" s="9"/>
      <c r="D34" s="9"/>
      <c r="E34" s="9"/>
      <c r="F34" s="9" t="s">
        <v>70</v>
      </c>
      <c r="G34" s="9"/>
      <c r="H34" s="9"/>
      <c r="I34" s="27">
        <v>0</v>
      </c>
      <c r="J34" s="27">
        <v>0</v>
      </c>
      <c r="K34" s="27">
        <f>ROUND((I34-J34),5)</f>
        <v>0</v>
      </c>
      <c r="L34" s="34">
        <f>ROUND(IF(J34=0,IF(I34=0,0,1),I34/J34),5)</f>
        <v>0</v>
      </c>
    </row>
    <row r="35" spans="1:12" ht="15">
      <c r="A35" s="9"/>
      <c r="B35" s="9"/>
      <c r="C35" s="9"/>
      <c r="D35" s="9"/>
      <c r="E35" s="9"/>
      <c r="F35" s="9" t="s">
        <v>83</v>
      </c>
      <c r="G35" s="9"/>
      <c r="H35" s="9"/>
      <c r="I35" s="27">
        <v>0</v>
      </c>
      <c r="J35" s="27">
        <v>0</v>
      </c>
      <c r="K35" s="27">
        <f>ROUND((I35-J35),5)</f>
        <v>0</v>
      </c>
      <c r="L35" s="34">
        <f>ROUND(IF(J35=0,IF(I35=0,0,1),I35/J35),5)</f>
        <v>0</v>
      </c>
    </row>
    <row r="36" spans="1:12" ht="15">
      <c r="A36" s="9"/>
      <c r="B36" s="9"/>
      <c r="C36" s="9"/>
      <c r="D36" s="9"/>
      <c r="E36" s="9"/>
      <c r="F36" s="9" t="s">
        <v>71</v>
      </c>
      <c r="G36" s="9"/>
      <c r="H36" s="9"/>
      <c r="I36" s="27"/>
      <c r="J36" s="27"/>
      <c r="K36" s="27"/>
      <c r="L36" s="34"/>
    </row>
    <row r="37" spans="1:12" ht="15">
      <c r="A37" s="9"/>
      <c r="B37" s="9"/>
      <c r="C37" s="9"/>
      <c r="D37" s="9"/>
      <c r="E37" s="9"/>
      <c r="F37" s="9"/>
      <c r="G37" s="9" t="s">
        <v>72</v>
      </c>
      <c r="H37" s="9"/>
      <c r="I37" s="27"/>
      <c r="J37" s="27"/>
      <c r="K37" s="27"/>
      <c r="L37" s="34"/>
    </row>
    <row r="38" spans="1:12" ht="15.75" thickBot="1">
      <c r="A38" s="9"/>
      <c r="B38" s="9"/>
      <c r="C38" s="9"/>
      <c r="D38" s="9"/>
      <c r="E38" s="9"/>
      <c r="F38" s="9"/>
      <c r="G38" s="9"/>
      <c r="H38" s="9" t="s">
        <v>92</v>
      </c>
      <c r="I38" s="28">
        <v>0</v>
      </c>
      <c r="J38" s="28">
        <v>0</v>
      </c>
      <c r="K38" s="28">
        <f>ROUND((I38-J38),5)</f>
        <v>0</v>
      </c>
      <c r="L38" s="35">
        <f>ROUND(IF(J38=0,IF(I38=0,0,1),I38/J38),5)</f>
        <v>0</v>
      </c>
    </row>
    <row r="39" spans="1:12" ht="15">
      <c r="A39" s="9"/>
      <c r="B39" s="9"/>
      <c r="C39" s="9"/>
      <c r="D39" s="9"/>
      <c r="E39" s="9"/>
      <c r="F39" s="9"/>
      <c r="G39" s="9" t="s">
        <v>93</v>
      </c>
      <c r="H39" s="9"/>
      <c r="I39" s="27">
        <f>ROUND(SUM(I37:I38),5)</f>
        <v>0</v>
      </c>
      <c r="J39" s="27">
        <f>ROUND(SUM(J37:J38),5)</f>
        <v>0</v>
      </c>
      <c r="K39" s="27">
        <f>ROUND((I39-J39),5)</f>
        <v>0</v>
      </c>
      <c r="L39" s="34">
        <f>ROUND(IF(J39=0,IF(I39=0,0,1),I39/J39),5)</f>
        <v>0</v>
      </c>
    </row>
    <row r="40" spans="1:12" ht="15">
      <c r="A40" s="9"/>
      <c r="B40" s="9"/>
      <c r="C40" s="9"/>
      <c r="D40" s="9"/>
      <c r="E40" s="9"/>
      <c r="F40" s="9"/>
      <c r="G40" s="9" t="s">
        <v>87</v>
      </c>
      <c r="H40" s="9"/>
      <c r="I40" s="27">
        <v>0</v>
      </c>
      <c r="J40" s="27">
        <v>446</v>
      </c>
      <c r="K40" s="27">
        <f>ROUND((I40-J40),5)</f>
        <v>-446</v>
      </c>
      <c r="L40" s="34">
        <f>ROUND(IF(J40=0,IF(I40=0,0,1),I40/J40),5)</f>
        <v>0</v>
      </c>
    </row>
    <row r="41" spans="1:12" ht="15.75" thickBot="1">
      <c r="A41" s="9"/>
      <c r="B41" s="9"/>
      <c r="C41" s="9"/>
      <c r="D41" s="9"/>
      <c r="E41" s="9"/>
      <c r="F41" s="9"/>
      <c r="G41" s="9" t="s">
        <v>73</v>
      </c>
      <c r="H41" s="9"/>
      <c r="I41" s="27">
        <v>358</v>
      </c>
      <c r="J41" s="27">
        <v>0</v>
      </c>
      <c r="K41" s="27">
        <f>ROUND((I41-J41),5)</f>
        <v>358</v>
      </c>
      <c r="L41" s="34">
        <f>ROUND(IF(J41=0,IF(I41=0,0,1),I41/J41),5)</f>
        <v>1</v>
      </c>
    </row>
    <row r="42" spans="1:12" ht="15.75" thickBot="1">
      <c r="A42" s="9"/>
      <c r="B42" s="9"/>
      <c r="C42" s="9"/>
      <c r="D42" s="9"/>
      <c r="E42" s="9"/>
      <c r="F42" s="9" t="s">
        <v>74</v>
      </c>
      <c r="G42" s="9"/>
      <c r="H42" s="9"/>
      <c r="I42" s="31">
        <f>ROUND(I36+SUM(I39:I41),5)</f>
        <v>358</v>
      </c>
      <c r="J42" s="31">
        <f>ROUND(J36+SUM(J39:J41),5)</f>
        <v>446</v>
      </c>
      <c r="K42" s="31">
        <f>ROUND((I42-J42),5)</f>
        <v>-88</v>
      </c>
      <c r="L42" s="36">
        <f>ROUND(IF(J42=0,IF(I42=0,0,1),I42/J42),5)</f>
        <v>0.80269</v>
      </c>
    </row>
    <row r="43" spans="1:12" ht="15">
      <c r="A43" s="9"/>
      <c r="B43" s="9"/>
      <c r="C43" s="9"/>
      <c r="D43" s="9"/>
      <c r="E43" s="9" t="s">
        <v>75</v>
      </c>
      <c r="F43" s="9"/>
      <c r="G43" s="9"/>
      <c r="H43" s="9"/>
      <c r="I43" s="27">
        <f>ROUND(SUM(I32:I35)+I42,5)</f>
        <v>931.74</v>
      </c>
      <c r="J43" s="27">
        <f>ROUND(SUM(J32:J35)+J42,5)</f>
        <v>746</v>
      </c>
      <c r="K43" s="27">
        <f>ROUND((I43-J43),5)</f>
        <v>185.74</v>
      </c>
      <c r="L43" s="34">
        <f>ROUND(IF(J43=0,IF(I43=0,0,1),I43/J43),5)</f>
        <v>1.24898</v>
      </c>
    </row>
    <row r="44" spans="1:12" ht="15">
      <c r="A44" s="9"/>
      <c r="B44" s="9"/>
      <c r="C44" s="9"/>
      <c r="D44" s="9"/>
      <c r="E44" s="9" t="s">
        <v>76</v>
      </c>
      <c r="F44" s="9"/>
      <c r="G44" s="9"/>
      <c r="H44" s="9"/>
      <c r="I44" s="27"/>
      <c r="J44" s="27"/>
      <c r="K44" s="27"/>
      <c r="L44" s="34"/>
    </row>
    <row r="45" spans="1:12" ht="15">
      <c r="A45" s="9"/>
      <c r="B45" s="9"/>
      <c r="C45" s="9"/>
      <c r="D45" s="9"/>
      <c r="E45" s="9"/>
      <c r="F45" s="9" t="s">
        <v>77</v>
      </c>
      <c r="G45" s="9"/>
      <c r="H45" s="9"/>
      <c r="I45" s="27">
        <v>9922.5</v>
      </c>
      <c r="J45" s="27">
        <v>9922.5</v>
      </c>
      <c r="K45" s="27">
        <f>ROUND((I45-J45),5)</f>
        <v>0</v>
      </c>
      <c r="L45" s="34">
        <f>ROUND(IF(J45=0,IF(I45=0,0,1),I45/J45),5)</f>
        <v>1</v>
      </c>
    </row>
    <row r="46" spans="1:12" ht="15.75" thickBot="1">
      <c r="A46" s="9"/>
      <c r="B46" s="9"/>
      <c r="C46" s="9"/>
      <c r="D46" s="9"/>
      <c r="E46" s="9"/>
      <c r="F46" s="9" t="s">
        <v>78</v>
      </c>
      <c r="G46" s="9"/>
      <c r="H46" s="9"/>
      <c r="I46" s="28">
        <v>0</v>
      </c>
      <c r="J46" s="28">
        <v>0</v>
      </c>
      <c r="K46" s="28">
        <f>ROUND((I46-J46),5)</f>
        <v>0</v>
      </c>
      <c r="L46" s="35">
        <f>ROUND(IF(J46=0,IF(I46=0,0,1),I46/J46),5)</f>
        <v>0</v>
      </c>
    </row>
    <row r="47" spans="1:12" ht="15">
      <c r="A47" s="9"/>
      <c r="B47" s="9"/>
      <c r="C47" s="9"/>
      <c r="D47" s="9"/>
      <c r="E47" s="9" t="s">
        <v>79</v>
      </c>
      <c r="F47" s="9"/>
      <c r="G47" s="9"/>
      <c r="H47" s="9"/>
      <c r="I47" s="27">
        <f>ROUND(SUM(I44:I46),5)</f>
        <v>9922.5</v>
      </c>
      <c r="J47" s="27">
        <f>ROUND(SUM(J44:J46),5)</f>
        <v>9922.5</v>
      </c>
      <c r="K47" s="27">
        <f>ROUND((I47-J47),5)</f>
        <v>0</v>
      </c>
      <c r="L47" s="34">
        <f>ROUND(IF(J47=0,IF(I47=0,0,1),I47/J47),5)</f>
        <v>1</v>
      </c>
    </row>
    <row r="48" spans="1:18" s="3" customFormat="1" ht="15">
      <c r="A48" s="9"/>
      <c r="B48" s="9"/>
      <c r="C48" s="9"/>
      <c r="D48" s="9"/>
      <c r="E48" s="9" t="s">
        <v>111</v>
      </c>
      <c r="F48" s="9"/>
      <c r="G48" s="9"/>
      <c r="H48" s="9"/>
      <c r="I48" s="27">
        <v>0</v>
      </c>
      <c r="J48" s="27">
        <v>0</v>
      </c>
      <c r="K48" s="27">
        <f>ROUND((I48-J48),5)</f>
        <v>0</v>
      </c>
      <c r="L48" s="34">
        <f>ROUND(IF(J48=0,IF(I48=0,0,1),I48/J48),5)</f>
        <v>0</v>
      </c>
      <c r="M48" s="18"/>
      <c r="N48" s="18"/>
      <c r="O48" s="18"/>
      <c r="P48" s="18"/>
      <c r="Q48" s="18"/>
      <c r="R48" s="18"/>
    </row>
    <row r="49" spans="1:12" ht="15">
      <c r="A49" s="9"/>
      <c r="B49" s="9"/>
      <c r="C49" s="9"/>
      <c r="D49" s="9"/>
      <c r="E49" s="9" t="s">
        <v>104</v>
      </c>
      <c r="F49" s="9"/>
      <c r="G49" s="9"/>
      <c r="H49" s="9"/>
      <c r="I49" s="27">
        <v>1224.84</v>
      </c>
      <c r="J49" s="27">
        <v>0</v>
      </c>
      <c r="K49" s="27">
        <f>ROUND((I49-J49),5)</f>
        <v>1224.84</v>
      </c>
      <c r="L49" s="34">
        <f>ROUND(IF(J49=0,IF(I49=0,0,1),I49/J49),5)</f>
        <v>1</v>
      </c>
    </row>
    <row r="50" spans="1:12" ht="15">
      <c r="A50" s="9"/>
      <c r="B50" s="9"/>
      <c r="C50" s="9"/>
      <c r="D50" s="9"/>
      <c r="E50" s="9" t="s">
        <v>108</v>
      </c>
      <c r="F50" s="9"/>
      <c r="G50" s="9"/>
      <c r="H50" s="9"/>
      <c r="I50" s="27">
        <v>680.17</v>
      </c>
      <c r="J50" s="27">
        <v>0</v>
      </c>
      <c r="K50" s="27">
        <f>ROUND((I50-J50),5)</f>
        <v>680.17</v>
      </c>
      <c r="L50" s="34">
        <f>ROUND(IF(J50=0,IF(I50=0,0,1),I50/J50),5)</f>
        <v>1</v>
      </c>
    </row>
    <row r="51" spans="1:12" ht="15.75" thickBot="1">
      <c r="A51" s="9"/>
      <c r="B51" s="9"/>
      <c r="C51" s="9"/>
      <c r="D51" s="9"/>
      <c r="E51" s="9" t="s">
        <v>121</v>
      </c>
      <c r="F51" s="9"/>
      <c r="G51" s="9"/>
      <c r="H51" s="9"/>
      <c r="I51" s="27">
        <v>160</v>
      </c>
      <c r="J51" s="27"/>
      <c r="K51" s="27"/>
      <c r="L51" s="34"/>
    </row>
    <row r="52" spans="1:12" ht="15.75" thickBot="1">
      <c r="A52" s="9"/>
      <c r="B52" s="9"/>
      <c r="C52" s="9"/>
      <c r="D52" s="9" t="s">
        <v>80</v>
      </c>
      <c r="E52" s="9"/>
      <c r="F52" s="9"/>
      <c r="G52" s="9"/>
      <c r="H52" s="9"/>
      <c r="I52" s="30">
        <f>ROUND(I28+I31+I43+SUM(I47:I51),5)</f>
        <v>16579.25</v>
      </c>
      <c r="J52" s="30">
        <f>ROUND(J28+J31+J43+SUM(J47:J51),5)</f>
        <v>10668.5</v>
      </c>
      <c r="K52" s="30">
        <f>ROUND((I52-J52),5)</f>
        <v>5910.75</v>
      </c>
      <c r="L52" s="37">
        <f>ROUND(IF(J52=0,IF(I52=0,0,1),I52/J52),5)</f>
        <v>1.55404</v>
      </c>
    </row>
    <row r="53" spans="1:12" ht="15.75" thickBot="1">
      <c r="A53" s="9"/>
      <c r="B53" s="9" t="s">
        <v>81</v>
      </c>
      <c r="C53" s="9"/>
      <c r="D53" s="9"/>
      <c r="E53" s="9"/>
      <c r="F53" s="9"/>
      <c r="G53" s="9"/>
      <c r="H53" s="9"/>
      <c r="I53" s="30">
        <f>ROUND(I6+I27-I52,5)</f>
        <v>45581.74</v>
      </c>
      <c r="J53" s="30">
        <f>ROUND(J6+J27-J52,5)</f>
        <v>38157.4</v>
      </c>
      <c r="K53" s="30">
        <f>ROUND((I53-J53),5)</f>
        <v>7424.34</v>
      </c>
      <c r="L53" s="37">
        <f>ROUND(IF(J53=0,IF(I53=0,0,1),I53/J53),5)</f>
        <v>1.19457</v>
      </c>
    </row>
    <row r="54" spans="1:15" ht="15.75" thickBot="1">
      <c r="A54" s="9" t="s">
        <v>3</v>
      </c>
      <c r="B54" s="9"/>
      <c r="C54" s="9"/>
      <c r="D54" s="9"/>
      <c r="E54" s="9"/>
      <c r="F54" s="9"/>
      <c r="G54" s="9"/>
      <c r="H54" s="9"/>
      <c r="I54" s="16">
        <f>I53</f>
        <v>45581.74</v>
      </c>
      <c r="J54" s="16">
        <f>J53</f>
        <v>38157.4</v>
      </c>
      <c r="K54" s="16">
        <f>ROUND((I54-J54),5)</f>
        <v>7424.34</v>
      </c>
      <c r="L54" s="38">
        <f>ROUND(IF(J54=0,IF(I54=0,0,1),I54/J54),5)</f>
        <v>1.19457</v>
      </c>
      <c r="M54" s="3"/>
      <c r="N54" s="3"/>
      <c r="O54" s="3"/>
    </row>
    <row r="55" ht="15.75" thickTop="1"/>
    <row r="57" ht="15">
      <c r="P57" s="3"/>
    </row>
    <row r="63" spans="17:18" ht="15">
      <c r="Q63" s="3"/>
      <c r="R63" s="3"/>
    </row>
  </sheetData>
  <sheetProtection/>
  <printOptions/>
  <pageMargins left="0.7" right="0.7" top="0.75" bottom="0.75" header="0.3" footer="0.3"/>
  <pageSetup fitToHeight="1" fitToWidth="1" horizontalDpi="1200" verticalDpi="1200" orientation="portrait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N1:Y19"/>
  <sheetViews>
    <sheetView zoomScalePageLayoutView="0" workbookViewId="0" topLeftCell="A1">
      <selection activeCell="U28" sqref="U28"/>
    </sheetView>
  </sheetViews>
  <sheetFormatPr defaultColWidth="9.140625" defaultRowHeight="15"/>
  <cols>
    <col min="1" max="13" width="9.140625" style="1" customWidth="1"/>
    <col min="14" max="14" width="9.140625" style="10" customWidth="1"/>
    <col min="15" max="18" width="3.00390625" style="3" customWidth="1"/>
    <col min="19" max="19" width="29.7109375" style="3" customWidth="1"/>
    <col min="20" max="20" width="9.8515625" style="18" bestFit="1" customWidth="1"/>
    <col min="21" max="24" width="9.140625" style="18" customWidth="1"/>
    <col min="25" max="25" width="9.140625" style="11" customWidth="1"/>
    <col min="26" max="16384" width="9.140625" style="1" customWidth="1"/>
  </cols>
  <sheetData>
    <row r="1" spans="15:20" ht="15.75">
      <c r="O1" s="5" t="s">
        <v>18</v>
      </c>
      <c r="P1" s="9"/>
      <c r="Q1" s="9"/>
      <c r="R1" s="9"/>
      <c r="S1" s="9"/>
      <c r="T1" s="12" t="s">
        <v>159</v>
      </c>
    </row>
    <row r="2" spans="15:20" ht="18">
      <c r="O2" s="6" t="s">
        <v>12</v>
      </c>
      <c r="P2" s="9"/>
      <c r="Q2" s="9"/>
      <c r="R2" s="9"/>
      <c r="S2" s="9"/>
      <c r="T2" s="7">
        <v>44479</v>
      </c>
    </row>
    <row r="3" spans="15:20" ht="15">
      <c r="O3" s="8" t="s">
        <v>154</v>
      </c>
      <c r="P3" s="9"/>
      <c r="Q3" s="9"/>
      <c r="R3" s="9"/>
      <c r="S3" s="9"/>
      <c r="T3" s="12" t="s">
        <v>20</v>
      </c>
    </row>
    <row r="4" spans="14:25" ht="15.75" thickBot="1">
      <c r="N4" s="2"/>
      <c r="O4" s="17"/>
      <c r="P4" s="17"/>
      <c r="Q4" s="17"/>
      <c r="R4" s="17"/>
      <c r="S4" s="17"/>
      <c r="T4" s="14" t="s">
        <v>156</v>
      </c>
      <c r="U4" s="2"/>
      <c r="V4" s="2"/>
      <c r="W4" s="2"/>
      <c r="X4" s="2"/>
      <c r="Y4" s="2"/>
    </row>
    <row r="5" spans="15:20" ht="15.75" thickTop="1">
      <c r="O5" s="9"/>
      <c r="P5" s="9"/>
      <c r="Q5" s="9" t="s">
        <v>13</v>
      </c>
      <c r="R5" s="9"/>
      <c r="S5" s="9"/>
      <c r="T5" s="27"/>
    </row>
    <row r="6" spans="15:20" ht="15">
      <c r="O6" s="9"/>
      <c r="P6" s="9"/>
      <c r="Q6" s="9"/>
      <c r="R6" s="9" t="s">
        <v>3</v>
      </c>
      <c r="S6" s="9"/>
      <c r="T6" s="27">
        <v>45581.74</v>
      </c>
    </row>
    <row r="7" spans="15:20" ht="15">
      <c r="O7" s="9"/>
      <c r="P7" s="9"/>
      <c r="Q7" s="9"/>
      <c r="R7" s="9" t="s">
        <v>88</v>
      </c>
      <c r="S7" s="9"/>
      <c r="T7" s="27"/>
    </row>
    <row r="8" spans="15:20" ht="15">
      <c r="O8" s="9"/>
      <c r="P8" s="9"/>
      <c r="Q8" s="9"/>
      <c r="R8" s="9" t="s">
        <v>89</v>
      </c>
      <c r="S8" s="9"/>
      <c r="T8" s="27"/>
    </row>
    <row r="9" spans="15:20" ht="15">
      <c r="O9" s="9"/>
      <c r="P9" s="9"/>
      <c r="Q9" s="9"/>
      <c r="R9" s="9"/>
      <c r="S9" s="9" t="s">
        <v>119</v>
      </c>
      <c r="T9" s="27">
        <v>-5500</v>
      </c>
    </row>
    <row r="10" spans="15:20" ht="15">
      <c r="O10" s="9"/>
      <c r="P10" s="9"/>
      <c r="Q10" s="9"/>
      <c r="R10" s="9"/>
      <c r="S10" s="9" t="s">
        <v>114</v>
      </c>
      <c r="T10" s="27">
        <v>3660</v>
      </c>
    </row>
    <row r="11" spans="15:20" ht="15">
      <c r="O11" s="9"/>
      <c r="P11" s="9"/>
      <c r="Q11" s="9"/>
      <c r="R11" s="9"/>
      <c r="S11" s="9" t="s">
        <v>106</v>
      </c>
      <c r="T11" s="27">
        <v>473.89</v>
      </c>
    </row>
    <row r="12" spans="15:20" ht="15.75" thickBot="1">
      <c r="O12" s="9"/>
      <c r="P12" s="9"/>
      <c r="Q12" s="9"/>
      <c r="R12" s="9"/>
      <c r="S12" s="9" t="s">
        <v>90</v>
      </c>
      <c r="T12" s="27">
        <v>-31100</v>
      </c>
    </row>
    <row r="13" spans="15:20" ht="15.75" thickBot="1">
      <c r="O13" s="9"/>
      <c r="P13" s="9"/>
      <c r="Q13" s="9" t="s">
        <v>91</v>
      </c>
      <c r="R13" s="9"/>
      <c r="S13" s="9"/>
      <c r="T13" s="31">
        <f>ROUND(SUM(T5:T6)+SUM(T9:T12),5)</f>
        <v>13115.63</v>
      </c>
    </row>
    <row r="14" spans="15:20" ht="15">
      <c r="O14" s="9"/>
      <c r="P14" s="9" t="s">
        <v>14</v>
      </c>
      <c r="Q14" s="9"/>
      <c r="R14" s="9"/>
      <c r="S14" s="9"/>
      <c r="T14" s="27">
        <f>T13</f>
        <v>13115.63</v>
      </c>
    </row>
    <row r="15" spans="15:20" ht="15.75" thickBot="1">
      <c r="O15" s="9"/>
      <c r="P15" s="9" t="s">
        <v>15</v>
      </c>
      <c r="Q15" s="9"/>
      <c r="R15" s="9"/>
      <c r="S15" s="9"/>
      <c r="T15" s="27">
        <v>73869.56</v>
      </c>
    </row>
    <row r="16" spans="15:25" ht="15.75" thickBot="1">
      <c r="O16" s="9" t="s">
        <v>16</v>
      </c>
      <c r="P16" s="9"/>
      <c r="Q16" s="9"/>
      <c r="R16" s="9"/>
      <c r="S16" s="9"/>
      <c r="T16" s="16">
        <f>ROUND(SUM(T14:T15),5)</f>
        <v>86985.19</v>
      </c>
      <c r="U16" s="3"/>
      <c r="V16" s="3"/>
      <c r="W16" s="3"/>
      <c r="X16" s="3"/>
      <c r="Y16" s="3"/>
    </row>
    <row r="17" ht="15.75" thickTop="1"/>
    <row r="19" ht="15">
      <c r="N19" s="3"/>
    </row>
  </sheetData>
  <sheetProtection/>
  <printOptions/>
  <pageMargins left="0.7" right="0.7" top="0.75" bottom="0.75" header="0.3" footer="0.3"/>
  <pageSetup fitToHeight="1" fitToWidth="1" horizontalDpi="1200" verticalDpi="1200" orientation="portrait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PageLayoutView="0" workbookViewId="0" topLeftCell="A1">
      <selection activeCell="M14" sqref="M14"/>
    </sheetView>
  </sheetViews>
  <sheetFormatPr defaultColWidth="10.57421875" defaultRowHeight="15"/>
  <cols>
    <col min="1" max="1" width="11.7109375" style="18" customWidth="1"/>
    <col min="2" max="2" width="2.28125" style="18" customWidth="1"/>
    <col min="3" max="3" width="5.8515625" style="18" bestFit="1" customWidth="1"/>
    <col min="4" max="4" width="8.7109375" style="18" bestFit="1" customWidth="1"/>
    <col min="5" max="5" width="4.57421875" style="18" bestFit="1" customWidth="1"/>
    <col min="6" max="6" width="5.7109375" style="18" bestFit="1" customWidth="1"/>
    <col min="7" max="7" width="5.421875" style="18" bestFit="1" customWidth="1"/>
    <col min="8" max="8" width="6.28125" style="18" bestFit="1" customWidth="1"/>
    <col min="9" max="9" width="8.7109375" style="18" bestFit="1" customWidth="1"/>
    <col min="10" max="10" width="5.421875" style="18" bestFit="1" customWidth="1"/>
    <col min="11" max="11" width="5.57421875" style="18" bestFit="1" customWidth="1"/>
    <col min="12" max="12" width="11.57421875" style="18" bestFit="1" customWidth="1"/>
    <col min="13" max="16384" width="10.57421875" style="18" customWidth="1"/>
  </cols>
  <sheetData>
    <row r="1" spans="1:12" ht="15.75">
      <c r="A1" s="5" t="s">
        <v>18</v>
      </c>
      <c r="B1" s="4"/>
      <c r="C1" s="4"/>
      <c r="D1" s="4"/>
      <c r="E1" s="4"/>
      <c r="F1" s="4"/>
      <c r="G1" s="4"/>
      <c r="H1" s="4"/>
      <c r="I1" s="4"/>
      <c r="J1" s="4"/>
      <c r="K1" s="4"/>
      <c r="L1" s="12" t="s">
        <v>160</v>
      </c>
    </row>
    <row r="2" spans="1:12" ht="18">
      <c r="A2" s="6" t="s">
        <v>161</v>
      </c>
      <c r="B2" s="4"/>
      <c r="C2" s="4"/>
      <c r="D2" s="4"/>
      <c r="E2" s="4"/>
      <c r="F2" s="4"/>
      <c r="G2" s="4"/>
      <c r="H2" s="4"/>
      <c r="I2" s="4"/>
      <c r="J2" s="4"/>
      <c r="K2" s="4"/>
      <c r="L2" s="7">
        <v>44479</v>
      </c>
    </row>
    <row r="3" spans="1:12" ht="15">
      <c r="A3" s="8" t="s">
        <v>145</v>
      </c>
      <c r="B3" s="4"/>
      <c r="C3" s="4"/>
      <c r="D3" s="4"/>
      <c r="E3" s="4"/>
      <c r="F3" s="4"/>
      <c r="G3" s="4"/>
      <c r="H3" s="4"/>
      <c r="I3" s="4"/>
      <c r="J3" s="4"/>
      <c r="K3" s="4"/>
      <c r="L3" s="12" t="s">
        <v>20</v>
      </c>
    </row>
    <row r="4" spans="1:15" ht="15.75" thickBot="1">
      <c r="A4" s="13"/>
      <c r="B4" s="13"/>
      <c r="C4" s="14" t="s">
        <v>21</v>
      </c>
      <c r="D4" s="14" t="s">
        <v>22</v>
      </c>
      <c r="E4" s="14" t="s">
        <v>23</v>
      </c>
      <c r="F4" s="14" t="s">
        <v>162</v>
      </c>
      <c r="G4" s="14" t="s">
        <v>24</v>
      </c>
      <c r="H4" s="14" t="s">
        <v>163</v>
      </c>
      <c r="I4" s="14" t="s">
        <v>164</v>
      </c>
      <c r="J4" s="14" t="s">
        <v>165</v>
      </c>
      <c r="K4" s="14" t="s">
        <v>166</v>
      </c>
      <c r="L4" s="14" t="s">
        <v>167</v>
      </c>
      <c r="M4" s="2"/>
      <c r="N4" s="2"/>
      <c r="O4" s="2"/>
    </row>
    <row r="5" spans="1:15" s="2" customFormat="1" ht="15.75" thickTop="1">
      <c r="A5" s="9" t="s">
        <v>17</v>
      </c>
      <c r="B5" s="9"/>
      <c r="C5" s="9"/>
      <c r="D5" s="22"/>
      <c r="E5" s="9"/>
      <c r="F5" s="9"/>
      <c r="G5" s="9"/>
      <c r="H5" s="9"/>
      <c r="I5" s="22"/>
      <c r="J5" s="9"/>
      <c r="K5" s="56"/>
      <c r="L5" s="24"/>
      <c r="M5" s="18"/>
      <c r="N5" s="18"/>
      <c r="O5" s="18"/>
    </row>
    <row r="6" spans="1:12" ht="15">
      <c r="A6" s="9" t="s">
        <v>94</v>
      </c>
      <c r="B6" s="9"/>
      <c r="C6" s="9"/>
      <c r="D6" s="22"/>
      <c r="E6" s="9"/>
      <c r="F6" s="9"/>
      <c r="G6" s="9"/>
      <c r="H6" s="9"/>
      <c r="I6" s="22"/>
      <c r="J6" s="9"/>
      <c r="K6" s="56"/>
      <c r="L6" s="24"/>
    </row>
    <row r="7" spans="1:12" ht="15">
      <c r="A7" s="15"/>
      <c r="B7" s="15"/>
      <c r="C7" s="15" t="s">
        <v>168</v>
      </c>
      <c r="D7" s="25">
        <v>44378</v>
      </c>
      <c r="E7" s="15" t="s">
        <v>169</v>
      </c>
      <c r="F7" s="15"/>
      <c r="G7" s="15" t="s">
        <v>127</v>
      </c>
      <c r="H7" s="15"/>
      <c r="I7" s="25">
        <v>44378</v>
      </c>
      <c r="J7" s="15" t="s">
        <v>8</v>
      </c>
      <c r="K7" s="57">
        <v>91</v>
      </c>
      <c r="L7" s="27">
        <v>1000</v>
      </c>
    </row>
    <row r="8" spans="1:12" ht="15">
      <c r="A8" s="15"/>
      <c r="B8" s="15"/>
      <c r="C8" s="15" t="s">
        <v>168</v>
      </c>
      <c r="D8" s="25">
        <v>44378</v>
      </c>
      <c r="E8" s="15" t="s">
        <v>170</v>
      </c>
      <c r="F8" s="15"/>
      <c r="G8" s="15" t="s">
        <v>123</v>
      </c>
      <c r="H8" s="15"/>
      <c r="I8" s="25">
        <v>44378</v>
      </c>
      <c r="J8" s="15" t="s">
        <v>8</v>
      </c>
      <c r="K8" s="57">
        <v>91</v>
      </c>
      <c r="L8" s="27">
        <v>1000</v>
      </c>
    </row>
    <row r="9" spans="1:12" ht="15">
      <c r="A9" s="15"/>
      <c r="B9" s="15"/>
      <c r="C9" s="15" t="s">
        <v>168</v>
      </c>
      <c r="D9" s="25">
        <v>44378</v>
      </c>
      <c r="E9" s="15" t="s">
        <v>171</v>
      </c>
      <c r="F9" s="15"/>
      <c r="G9" s="15" t="s">
        <v>126</v>
      </c>
      <c r="H9" s="15"/>
      <c r="I9" s="25">
        <v>44378</v>
      </c>
      <c r="J9" s="15" t="s">
        <v>8</v>
      </c>
      <c r="K9" s="57">
        <v>91</v>
      </c>
      <c r="L9" s="27">
        <v>1000</v>
      </c>
    </row>
    <row r="10" spans="1:12" ht="15">
      <c r="A10" s="15"/>
      <c r="B10" s="15"/>
      <c r="C10" s="15" t="s">
        <v>168</v>
      </c>
      <c r="D10" s="25">
        <v>44378</v>
      </c>
      <c r="E10" s="15" t="s">
        <v>172</v>
      </c>
      <c r="F10" s="15"/>
      <c r="G10" s="15" t="s">
        <v>124</v>
      </c>
      <c r="H10" s="15"/>
      <c r="I10" s="25">
        <v>44378</v>
      </c>
      <c r="J10" s="15" t="s">
        <v>8</v>
      </c>
      <c r="K10" s="57">
        <v>91</v>
      </c>
      <c r="L10" s="27">
        <v>1200</v>
      </c>
    </row>
    <row r="11" spans="1:12" ht="15.75" thickBot="1">
      <c r="A11" s="15"/>
      <c r="B11" s="15"/>
      <c r="C11" s="15" t="s">
        <v>168</v>
      </c>
      <c r="D11" s="25">
        <v>44378</v>
      </c>
      <c r="E11" s="15" t="s">
        <v>173</v>
      </c>
      <c r="F11" s="15"/>
      <c r="G11" s="15" t="s">
        <v>125</v>
      </c>
      <c r="H11" s="15"/>
      <c r="I11" s="25">
        <v>44378</v>
      </c>
      <c r="J11" s="15" t="s">
        <v>8</v>
      </c>
      <c r="K11" s="57">
        <v>91</v>
      </c>
      <c r="L11" s="27">
        <v>1300</v>
      </c>
    </row>
    <row r="12" spans="1:12" ht="15.75" thickBot="1">
      <c r="A12" s="15" t="s">
        <v>174</v>
      </c>
      <c r="B12" s="15"/>
      <c r="C12" s="15"/>
      <c r="D12" s="25"/>
      <c r="E12" s="15"/>
      <c r="F12" s="15"/>
      <c r="G12" s="15"/>
      <c r="H12" s="15"/>
      <c r="I12" s="25"/>
      <c r="J12" s="15"/>
      <c r="K12" s="57"/>
      <c r="L12" s="30">
        <v>5500</v>
      </c>
    </row>
    <row r="13" spans="1:15" ht="15.75" thickBot="1">
      <c r="A13" s="9" t="s">
        <v>10</v>
      </c>
      <c r="B13" s="9"/>
      <c r="C13" s="9"/>
      <c r="D13" s="22"/>
      <c r="E13" s="9"/>
      <c r="F13" s="9"/>
      <c r="G13" s="9"/>
      <c r="H13" s="9"/>
      <c r="I13" s="22"/>
      <c r="J13" s="9"/>
      <c r="K13" s="56"/>
      <c r="L13" s="16">
        <v>5500</v>
      </c>
      <c r="M13" s="3"/>
      <c r="N13" s="3"/>
      <c r="O13" s="3"/>
    </row>
    <row r="14" ht="15.75" thickTop="1"/>
    <row r="15" spans="1:15" s="3" customFormat="1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Patty Morgan</cp:lastModifiedBy>
  <cp:lastPrinted>2018-08-22T12:28:55Z</cp:lastPrinted>
  <dcterms:created xsi:type="dcterms:W3CDTF">2017-01-02T20:57:43Z</dcterms:created>
  <dcterms:modified xsi:type="dcterms:W3CDTF">2021-10-10T20:16:30Z</dcterms:modified>
  <cp:category/>
  <cp:version/>
  <cp:contentType/>
  <cp:contentStatus/>
</cp:coreProperties>
</file>